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bhatna_sak\Desktop\CONSULTING CONTRACTS\CONTRACTS MADE DURING LOCKDOWN\NEW CONTRACTS\eco sensitive _ open tender khatila\final docs\"/>
    </mc:Choice>
  </mc:AlternateContent>
  <xr:revisionPtr revIDLastSave="0" documentId="13_ncr:1_{D87C76F8-35D1-41D7-9139-1573F56720A9}" xr6:coauthVersionLast="44" xr6:coauthVersionMax="44" xr10:uidLastSave="{00000000-0000-0000-0000-000000000000}"/>
  <bookViews>
    <workbookView xWindow="-110" yWindow="-110" windowWidth="19420" windowHeight="10420" xr2:uid="{00000000-000D-0000-FFFF-FFFF00000000}"/>
  </bookViews>
  <sheets>
    <sheet name="Bidder 1-5" sheetId="10" r:id="rId1"/>
  </sheets>
  <definedNames>
    <definedName name="_xlnm.Print_Area" localSheetId="0">'Bidder 1-5'!$A$1:$N$101</definedName>
    <definedName name="_xlnm.Print_Titles" localSheetId="0">'Bidder 1-5'!$1:$9</definedName>
    <definedName name="Wertung">'Bidder 1-5'!$F$96:$N$96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8" i="10" l="1"/>
  <c r="P44" i="10" l="1"/>
  <c r="F45" i="10"/>
  <c r="H45" i="10"/>
  <c r="J45" i="10"/>
  <c r="L45" i="10"/>
  <c r="N45" i="10"/>
  <c r="P45" i="10"/>
  <c r="F46" i="10"/>
  <c r="H46" i="10"/>
  <c r="J46" i="10"/>
  <c r="L46" i="10"/>
  <c r="N46" i="10"/>
  <c r="P46" i="10"/>
  <c r="F47" i="10"/>
  <c r="H47" i="10"/>
  <c r="J47" i="10"/>
  <c r="L47" i="10"/>
  <c r="N47" i="10"/>
  <c r="P47" i="10"/>
  <c r="F48" i="10"/>
  <c r="H48" i="10"/>
  <c r="J48" i="10"/>
  <c r="L48" i="10"/>
  <c r="N48" i="10"/>
  <c r="P48" i="10"/>
  <c r="F49" i="10"/>
  <c r="H49" i="10"/>
  <c r="J49" i="10"/>
  <c r="L49" i="10"/>
  <c r="N49" i="10"/>
  <c r="P49" i="10"/>
  <c r="D50" i="10"/>
  <c r="P50" i="10"/>
  <c r="P51" i="10"/>
  <c r="F52" i="10"/>
  <c r="H52" i="10"/>
  <c r="J52" i="10"/>
  <c r="L52" i="10"/>
  <c r="N52" i="10"/>
  <c r="P52" i="10"/>
  <c r="F53" i="10"/>
  <c r="H53" i="10"/>
  <c r="J53" i="10"/>
  <c r="L53" i="10"/>
  <c r="N53" i="10"/>
  <c r="P53" i="10"/>
  <c r="F54" i="10"/>
  <c r="H54" i="10"/>
  <c r="J54" i="10"/>
  <c r="L54" i="10"/>
  <c r="N54" i="10"/>
  <c r="P54" i="10"/>
  <c r="F55" i="10"/>
  <c r="H55" i="10"/>
  <c r="J55" i="10"/>
  <c r="L55" i="10"/>
  <c r="N55" i="10"/>
  <c r="P55" i="10"/>
  <c r="F56" i="10"/>
  <c r="H56" i="10"/>
  <c r="J56" i="10"/>
  <c r="L56" i="10"/>
  <c r="N56" i="10"/>
  <c r="P56" i="10"/>
  <c r="D57" i="10"/>
  <c r="P57" i="10"/>
  <c r="F59" i="10"/>
  <c r="H59" i="10"/>
  <c r="J59" i="10"/>
  <c r="L59" i="10"/>
  <c r="N59" i="10"/>
  <c r="P59" i="10"/>
  <c r="F60" i="10"/>
  <c r="H60" i="10"/>
  <c r="J60" i="10"/>
  <c r="L60" i="10"/>
  <c r="N60" i="10"/>
  <c r="P60" i="10"/>
  <c r="F61" i="10"/>
  <c r="H61" i="10"/>
  <c r="J61" i="10"/>
  <c r="L61" i="10"/>
  <c r="N61" i="10"/>
  <c r="P61" i="10"/>
  <c r="F62" i="10"/>
  <c r="H62" i="10"/>
  <c r="J62" i="10"/>
  <c r="L62" i="10"/>
  <c r="N62" i="10"/>
  <c r="P62" i="10"/>
  <c r="D63" i="10"/>
  <c r="P63" i="10"/>
  <c r="P64" i="10"/>
  <c r="F65" i="10"/>
  <c r="H65" i="10"/>
  <c r="J65" i="10"/>
  <c r="L65" i="10"/>
  <c r="N65" i="10"/>
  <c r="P65" i="10"/>
  <c r="F66" i="10"/>
  <c r="H66" i="10"/>
  <c r="J66" i="10"/>
  <c r="L66" i="10"/>
  <c r="N66" i="10"/>
  <c r="P66" i="10"/>
  <c r="F67" i="10"/>
  <c r="H67" i="10"/>
  <c r="J67" i="10"/>
  <c r="L67" i="10"/>
  <c r="N67" i="10"/>
  <c r="P67" i="10"/>
  <c r="F68" i="10"/>
  <c r="H68" i="10"/>
  <c r="J68" i="10"/>
  <c r="L68" i="10"/>
  <c r="N68" i="10"/>
  <c r="P68" i="10"/>
  <c r="F69" i="10"/>
  <c r="H69" i="10"/>
  <c r="J69" i="10"/>
  <c r="L69" i="10"/>
  <c r="N69" i="10"/>
  <c r="P69" i="10"/>
  <c r="P58" i="10"/>
  <c r="D70" i="10"/>
  <c r="P70" i="10"/>
  <c r="P71" i="10"/>
  <c r="F72" i="10"/>
  <c r="H72" i="10"/>
  <c r="J72" i="10"/>
  <c r="L72" i="10"/>
  <c r="N72" i="10"/>
  <c r="P72" i="10"/>
  <c r="F73" i="10"/>
  <c r="H73" i="10"/>
  <c r="J73" i="10"/>
  <c r="L73" i="10"/>
  <c r="N73" i="10"/>
  <c r="P73" i="10"/>
  <c r="F74" i="10"/>
  <c r="H74" i="10"/>
  <c r="J74" i="10"/>
  <c r="L74" i="10"/>
  <c r="N74" i="10"/>
  <c r="P74" i="10"/>
  <c r="F75" i="10"/>
  <c r="H75" i="10"/>
  <c r="J75" i="10"/>
  <c r="L75" i="10"/>
  <c r="N75" i="10"/>
  <c r="P75" i="10"/>
  <c r="F76" i="10"/>
  <c r="H76" i="10"/>
  <c r="J76" i="10"/>
  <c r="L76" i="10"/>
  <c r="N76" i="10"/>
  <c r="P76" i="10"/>
  <c r="F77" i="10"/>
  <c r="H77" i="10"/>
  <c r="J77" i="10"/>
  <c r="L77" i="10"/>
  <c r="N77" i="10"/>
  <c r="P77" i="10"/>
  <c r="F78" i="10"/>
  <c r="H78" i="10"/>
  <c r="J78" i="10"/>
  <c r="L78" i="10"/>
  <c r="N78" i="10"/>
  <c r="P78" i="10"/>
  <c r="D79" i="10"/>
  <c r="P79" i="10"/>
  <c r="P80" i="10"/>
  <c r="F81" i="10"/>
  <c r="H81" i="10"/>
  <c r="J81" i="10"/>
  <c r="L81" i="10"/>
  <c r="N81" i="10"/>
  <c r="P81" i="10"/>
  <c r="F82" i="10"/>
  <c r="H82" i="10"/>
  <c r="J82" i="10"/>
  <c r="L82" i="10"/>
  <c r="N82" i="10"/>
  <c r="P82" i="10"/>
  <c r="F83" i="10"/>
  <c r="H83" i="10"/>
  <c r="J83" i="10"/>
  <c r="L83" i="10"/>
  <c r="N83" i="10"/>
  <c r="P83" i="10"/>
  <c r="F84" i="10"/>
  <c r="H84" i="10"/>
  <c r="J84" i="10"/>
  <c r="L84" i="10"/>
  <c r="N84" i="10"/>
  <c r="P84" i="10"/>
  <c r="F85" i="10"/>
  <c r="H85" i="10"/>
  <c r="J85" i="10"/>
  <c r="L85" i="10"/>
  <c r="N85" i="10"/>
  <c r="P85" i="10"/>
  <c r="F86" i="10"/>
  <c r="H86" i="10"/>
  <c r="J86" i="10"/>
  <c r="L86" i="10"/>
  <c r="N86" i="10"/>
  <c r="P86" i="10"/>
  <c r="F87" i="10"/>
  <c r="H87" i="10"/>
  <c r="J87" i="10"/>
  <c r="L87" i="10"/>
  <c r="N87" i="10"/>
  <c r="P87" i="10"/>
  <c r="D88" i="10"/>
  <c r="P88" i="10"/>
  <c r="P89" i="10"/>
  <c r="F90" i="10"/>
  <c r="H90" i="10"/>
  <c r="J90" i="10"/>
  <c r="L90" i="10"/>
  <c r="N90" i="10"/>
  <c r="P90" i="10"/>
  <c r="F91" i="10"/>
  <c r="H91" i="10"/>
  <c r="J91" i="10"/>
  <c r="L91" i="10"/>
  <c r="N91" i="10"/>
  <c r="P91" i="10"/>
  <c r="F92" i="10"/>
  <c r="H92" i="10"/>
  <c r="J92" i="10"/>
  <c r="L92" i="10"/>
  <c r="N92" i="10"/>
  <c r="P92" i="10"/>
  <c r="F33" i="10"/>
  <c r="H33" i="10"/>
  <c r="J33" i="10"/>
  <c r="L33" i="10"/>
  <c r="N33" i="10"/>
  <c r="P33" i="10"/>
  <c r="N50" i="10" l="1"/>
  <c r="F50" i="10"/>
  <c r="N57" i="10"/>
  <c r="L50" i="10"/>
  <c r="H50" i="10"/>
  <c r="J50" i="10"/>
  <c r="H57" i="10"/>
  <c r="J57" i="10"/>
  <c r="L57" i="10"/>
  <c r="J63" i="10"/>
  <c r="F57" i="10"/>
  <c r="N63" i="10"/>
  <c r="L63" i="10"/>
  <c r="H63" i="10"/>
  <c r="F63" i="10"/>
  <c r="L79" i="10"/>
  <c r="J79" i="10"/>
  <c r="L70" i="10"/>
  <c r="J70" i="10"/>
  <c r="H79" i="10"/>
  <c r="N79" i="10"/>
  <c r="F79" i="10"/>
  <c r="N70" i="10"/>
  <c r="L88" i="10"/>
  <c r="H70" i="10"/>
  <c r="F70" i="10"/>
  <c r="H88" i="10"/>
  <c r="N88" i="10"/>
  <c r="J88" i="10"/>
  <c r="F88" i="10"/>
  <c r="M5" i="10"/>
  <c r="D43" i="10"/>
  <c r="D93" i="10"/>
  <c r="D14" i="10"/>
  <c r="D18" i="10"/>
  <c r="D21" i="10"/>
  <c r="D24" i="10"/>
  <c r="D28" i="10"/>
  <c r="D32" i="10"/>
  <c r="P97" i="10"/>
  <c r="P96" i="10"/>
  <c r="P95" i="10"/>
  <c r="P94" i="10"/>
  <c r="P93" i="10"/>
  <c r="P43" i="10"/>
  <c r="P42" i="10"/>
  <c r="P41" i="10"/>
  <c r="P40" i="10"/>
  <c r="P39" i="10"/>
  <c r="P38" i="10"/>
  <c r="P37" i="10"/>
  <c r="P36" i="10"/>
  <c r="P35" i="10"/>
  <c r="P32" i="10"/>
  <c r="P31" i="10"/>
  <c r="P30" i="10"/>
  <c r="P29" i="10"/>
  <c r="P28" i="10"/>
  <c r="P27" i="10"/>
  <c r="P26" i="10"/>
  <c r="P25" i="10"/>
  <c r="P24" i="10"/>
  <c r="P23" i="10"/>
  <c r="P22" i="10"/>
  <c r="P21" i="10"/>
  <c r="P20" i="10"/>
  <c r="P19" i="10"/>
  <c r="P18" i="10"/>
  <c r="P17" i="10"/>
  <c r="P16" i="10"/>
  <c r="P15" i="10"/>
  <c r="P14" i="10"/>
  <c r="P12" i="10"/>
  <c r="P11" i="10"/>
  <c r="P10" i="10"/>
  <c r="N31" i="10"/>
  <c r="N30" i="10"/>
  <c r="N27" i="10"/>
  <c r="N26" i="10"/>
  <c r="N23" i="10"/>
  <c r="N24" i="10" s="1"/>
  <c r="N20" i="10"/>
  <c r="N21" i="10" s="1"/>
  <c r="N17" i="10"/>
  <c r="N16" i="10"/>
  <c r="N12" i="10"/>
  <c r="L30" i="10"/>
  <c r="L31" i="10"/>
  <c r="L27" i="10"/>
  <c r="L26" i="10"/>
  <c r="L23" i="10"/>
  <c r="L20" i="10"/>
  <c r="L17" i="10"/>
  <c r="L16" i="10"/>
  <c r="L12" i="10"/>
  <c r="J31" i="10"/>
  <c r="J30" i="10"/>
  <c r="J27" i="10"/>
  <c r="J26" i="10"/>
  <c r="J23" i="10"/>
  <c r="J20" i="10"/>
  <c r="J21" i="10" s="1"/>
  <c r="J17" i="10"/>
  <c r="J16" i="10"/>
  <c r="J12" i="10"/>
  <c r="H31" i="10"/>
  <c r="H30" i="10"/>
  <c r="H27" i="10"/>
  <c r="H26" i="10"/>
  <c r="H23" i="10"/>
  <c r="H20" i="10"/>
  <c r="H21" i="10" s="1"/>
  <c r="H17" i="10"/>
  <c r="H16" i="10"/>
  <c r="H12" i="10"/>
  <c r="N42" i="10"/>
  <c r="N41" i="10"/>
  <c r="N40" i="10"/>
  <c r="N39" i="10"/>
  <c r="N38" i="10"/>
  <c r="L42" i="10"/>
  <c r="L41" i="10"/>
  <c r="L40" i="10"/>
  <c r="L39" i="10"/>
  <c r="L38" i="10"/>
  <c r="J42" i="10"/>
  <c r="J41" i="10"/>
  <c r="J40" i="10"/>
  <c r="J39" i="10"/>
  <c r="J38" i="10"/>
  <c r="H42" i="10"/>
  <c r="H41" i="10"/>
  <c r="H40" i="10"/>
  <c r="H39" i="10"/>
  <c r="H38" i="10"/>
  <c r="F42" i="10"/>
  <c r="F41" i="10"/>
  <c r="F40" i="10"/>
  <c r="F39" i="10"/>
  <c r="F38" i="10"/>
  <c r="F30" i="10"/>
  <c r="F31" i="10"/>
  <c r="F27" i="10"/>
  <c r="F26" i="10"/>
  <c r="F23" i="10"/>
  <c r="F24" i="10" s="1"/>
  <c r="F20" i="10"/>
  <c r="F17" i="10"/>
  <c r="F16" i="10"/>
  <c r="F12" i="10"/>
  <c r="J18" i="10" l="1"/>
  <c r="J24" i="10"/>
  <c r="H18" i="10"/>
  <c r="L18" i="10"/>
  <c r="L14" i="10"/>
  <c r="J14" i="10"/>
  <c r="F14" i="10"/>
  <c r="F18" i="10"/>
  <c r="N93" i="10"/>
  <c r="J32" i="10"/>
  <c r="L32" i="10"/>
  <c r="L93" i="10"/>
  <c r="H24" i="10"/>
  <c r="H32" i="10"/>
  <c r="F32" i="10"/>
  <c r="L24" i="10"/>
  <c r="N28" i="10"/>
  <c r="D35" i="10"/>
  <c r="N18" i="10"/>
  <c r="N32" i="10"/>
  <c r="H93" i="10"/>
  <c r="J93" i="10"/>
  <c r="D94" i="10"/>
  <c r="L43" i="10"/>
  <c r="H43" i="10"/>
  <c r="L28" i="10"/>
  <c r="F28" i="10"/>
  <c r="J28" i="10"/>
  <c r="N14" i="10"/>
  <c r="J43" i="10"/>
  <c r="F21" i="10"/>
  <c r="F93" i="10"/>
  <c r="N43" i="10"/>
  <c r="H14" i="10"/>
  <c r="H28" i="10"/>
  <c r="L21" i="10"/>
  <c r="F43" i="10"/>
  <c r="J35" i="10" l="1"/>
  <c r="N35" i="10"/>
  <c r="F35" i="10"/>
  <c r="L35" i="10"/>
  <c r="H35" i="10"/>
  <c r="D95" i="10"/>
  <c r="F94" i="10"/>
  <c r="L94" i="10"/>
  <c r="H94" i="10"/>
  <c r="N94" i="10"/>
  <c r="J94" i="10"/>
  <c r="J95" i="10" l="1"/>
  <c r="J96" i="10" s="1"/>
  <c r="F95" i="10"/>
  <c r="F96" i="10" s="1"/>
  <c r="N95" i="10"/>
  <c r="N96" i="10" s="1"/>
  <c r="H95" i="10"/>
  <c r="H96" i="10" s="1"/>
  <c r="L95" i="10"/>
  <c r="L96" i="10" s="1"/>
  <c r="J97" i="10" l="1"/>
  <c r="N97" i="10"/>
  <c r="F97" i="10"/>
  <c r="H97" i="10"/>
  <c r="L97" i="10"/>
</calcChain>
</file>

<file path=xl/sharedStrings.xml><?xml version="1.0" encoding="utf-8"?>
<sst xmlns="http://schemas.openxmlformats.org/spreadsheetml/2006/main" count="211" uniqueCount="171">
  <si>
    <t>(2)</t>
  </si>
  <si>
    <t>(1)</t>
  </si>
  <si>
    <t>(3)</t>
  </si>
  <si>
    <t>(4)</t>
  </si>
  <si>
    <t>2.1</t>
  </si>
  <si>
    <t>in %</t>
  </si>
  <si>
    <t>(max.10)</t>
  </si>
  <si>
    <t>(2)x(3)</t>
  </si>
  <si>
    <t>PN</t>
  </si>
  <si>
    <t>1.1</t>
  </si>
  <si>
    <t>1.2</t>
  </si>
  <si>
    <t>1.3</t>
  </si>
  <si>
    <t>1.4</t>
  </si>
  <si>
    <t>1.5</t>
  </si>
  <si>
    <t>1.1.1</t>
  </si>
  <si>
    <t>1.1.2</t>
  </si>
  <si>
    <t>2.3</t>
  </si>
  <si>
    <t>2.4</t>
  </si>
  <si>
    <t>1.4.1</t>
  </si>
  <si>
    <t>1.3.1</t>
  </si>
  <si>
    <t>1.5.1</t>
  </si>
  <si>
    <t>1.5.2</t>
  </si>
  <si>
    <t>1.2.1</t>
  </si>
  <si>
    <t>1.2.2</t>
  </si>
  <si>
    <t>2.5</t>
  </si>
  <si>
    <t>2.6</t>
  </si>
  <si>
    <t>2.4.1</t>
  </si>
  <si>
    <t>2.3.2</t>
  </si>
  <si>
    <t>2.3.3</t>
  </si>
  <si>
    <t>2.3.4</t>
  </si>
  <si>
    <t>2.3.5</t>
  </si>
  <si>
    <t>2.3.1</t>
  </si>
  <si>
    <t>2.4.2</t>
  </si>
  <si>
    <t>2.4.3</t>
  </si>
  <si>
    <t>2.4.4</t>
  </si>
  <si>
    <t>2.5.1</t>
  </si>
  <si>
    <t>2.5.2</t>
  </si>
  <si>
    <t>2.5.3</t>
  </si>
  <si>
    <t>2.5.4</t>
  </si>
  <si>
    <t>2.5.5</t>
  </si>
  <si>
    <t>2.6.1</t>
  </si>
  <si>
    <t>2.6.2</t>
  </si>
  <si>
    <t>2.6.3</t>
  </si>
  <si>
    <t>2.6.4</t>
  </si>
  <si>
    <t>2.6.5</t>
  </si>
  <si>
    <t>2.6.6</t>
  </si>
  <si>
    <t>2.6.7</t>
  </si>
  <si>
    <t>1.6</t>
  </si>
  <si>
    <t>1.6.1</t>
  </si>
  <si>
    <t>1.7</t>
  </si>
  <si>
    <t>2.7</t>
  </si>
  <si>
    <t>2.7.1</t>
  </si>
  <si>
    <t>2.7.2</t>
  </si>
  <si>
    <t>2.7.3</t>
  </si>
  <si>
    <t>2.7.4</t>
  </si>
  <si>
    <t>2.7.5</t>
  </si>
  <si>
    <t>2.7.6</t>
  </si>
  <si>
    <t>2.7.7</t>
  </si>
  <si>
    <t>2.8</t>
  </si>
  <si>
    <t>2.8.1</t>
  </si>
  <si>
    <t>2.8.2</t>
  </si>
  <si>
    <t>2.8.3</t>
  </si>
  <si>
    <t>2.1.1</t>
  </si>
  <si>
    <t>2.1.2</t>
  </si>
  <si>
    <t>2.1.3</t>
  </si>
  <si>
    <t>2.1.4</t>
  </si>
  <si>
    <t>2.1.5</t>
  </si>
  <si>
    <t>2.2</t>
  </si>
  <si>
    <t>2.2.1</t>
  </si>
  <si>
    <t>2.2.2</t>
  </si>
  <si>
    <t>2.2.3</t>
  </si>
  <si>
    <t>2.2.4</t>
  </si>
  <si>
    <t>2.2.5</t>
  </si>
  <si>
    <t>1.6.2</t>
  </si>
  <si>
    <t>1</t>
  </si>
  <si>
    <t>2</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</si>
  <si>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</si>
  <si>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</si>
  <si>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</si>
  <si>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</si>
  <si>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</si>
  <si>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</si>
  <si>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</si>
  <si>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</si>
  <si>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</si>
  <si>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</si>
  <si>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</si>
  <si>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</si>
  <si>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</si>
  <si>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</si>
  <si>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</si>
  <si>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</si>
  <si>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</si>
  <si>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</si>
  <si>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</si>
  <si>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</si>
  <si>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</si>
  <si>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Interim total 1.1</t>
  </si>
  <si>
    <t>(automatically increases to 10,
if entries were made on sheet 'Bidder 6-10')</t>
  </si>
  <si>
    <t>Interim total 1.2</t>
  </si>
  <si>
    <t>Interim total 1.3</t>
  </si>
  <si>
    <t>Steering structure</t>
  </si>
  <si>
    <t>Processes</t>
  </si>
  <si>
    <t>Presentation and explanation of the implementation plan: work steps, milestones, schedule</t>
  </si>
  <si>
    <t>Interim total 1.4</t>
  </si>
  <si>
    <t>Interim total 1.5</t>
  </si>
  <si>
    <t>Interim total 1.6</t>
  </si>
  <si>
    <t>Further requirements</t>
  </si>
  <si>
    <t>Total 1</t>
  </si>
  <si>
    <t>Assessment of proposed staff</t>
  </si>
  <si>
    <t>- Qualifications</t>
  </si>
  <si>
    <t>- Language</t>
  </si>
  <si>
    <t>- General professional experience</t>
  </si>
  <si>
    <t>- Specific professional experience</t>
  </si>
  <si>
    <t>- Regional experience</t>
  </si>
  <si>
    <t>- Development cooperation experience</t>
  </si>
  <si>
    <t>- Other</t>
  </si>
  <si>
    <t>Interim total 2.1</t>
  </si>
  <si>
    <t>Interim total 2.2</t>
  </si>
  <si>
    <t>Interim total 2.3</t>
  </si>
  <si>
    <t>Interim total 2.4</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</si>
  <si>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</si>
  <si>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</si>
  <si>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</si>
  <si>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</si>
  <si>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</si>
  <si>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</si>
  <si>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</si>
  <si>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</si>
  <si>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</si>
  <si>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</si>
  <si>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</si>
  <si>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</si>
  <si>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</si>
  <si>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</si>
  <si>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</si>
  <si>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</si>
  <si>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below the EU threshold</t>
  </si>
  <si>
    <t>Degree in arts/film/communication</t>
  </si>
  <si>
    <t xml:space="preserve">5 years of experience in short film production </t>
  </si>
  <si>
    <t>10 years experience of film production sector</t>
  </si>
  <si>
    <t>English and regional languages</t>
  </si>
  <si>
    <t>Ability to operate under strict time limits and
 apply high production and technical standards</t>
  </si>
  <si>
    <t>Strategy for establishing cooperation and then cooperating with the production consultant</t>
  </si>
  <si>
    <t xml:space="preserve">Presentation and interaction between the crew </t>
  </si>
  <si>
    <t>Cast</t>
  </si>
  <si>
    <t xml:space="preserve">Treatment For Short Film </t>
  </si>
  <si>
    <t xml:space="preserve">Style/Creativity and exact approach to the film </t>
  </si>
  <si>
    <t>Cooperation with crew/production consultant</t>
  </si>
  <si>
    <t>Approach and procedure for steering the measures with crew</t>
  </si>
  <si>
    <t>Degree in Arts/Film/Communications/Design/Music</t>
  </si>
  <si>
    <t>5 -7 years of professional experience in film production sector</t>
  </si>
  <si>
    <t>HP-FES</t>
  </si>
  <si>
    <t>11.2210.0.003</t>
  </si>
  <si>
    <t xml:space="preserve">Scale of the film </t>
  </si>
  <si>
    <t>Team leader/Director</t>
  </si>
  <si>
    <t>Associate Director</t>
  </si>
  <si>
    <t>8 years experience of film production sector</t>
  </si>
  <si>
    <t>Photographer / videographer</t>
  </si>
  <si>
    <t>8 years experience extensive knowledge of cameras, lenses, and lighting, as well as the ability to operate cameras in different settings</t>
  </si>
  <si>
    <t>Production Manager</t>
  </si>
  <si>
    <t>Editor</t>
  </si>
  <si>
    <t>Diploma in film / TV production</t>
  </si>
  <si>
    <t>Degree in arts/film/journalism, television, videography/photography</t>
  </si>
  <si>
    <t xml:space="preserve">Degree in related field or equivalent professional </t>
  </si>
  <si>
    <t>5 years experience in broadcast, media or related industry.</t>
  </si>
  <si>
    <t xml:space="preserve">3 years of experience in short film production </t>
  </si>
  <si>
    <t>Translation of the movie into Hindi language</t>
  </si>
  <si>
    <t>English and Hindi languages</t>
  </si>
  <si>
    <t>Description and justification of the contractor's strategy for producing a short film in line with the objective of the movie storyboard and script provided by the project</t>
  </si>
  <si>
    <t>15.05.2020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</si>
</sst>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50">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1" fontId="1" fillId="0" borderId="13" xfId="0" applyNumberFormat="1" applyFont="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 fontId="2" fillId="0" borderId="6" xfId="0" applyNumberFormat="1" applyFont="1" applyFill="1" applyBorder="1" applyAlignment="1" applyProtection="1">
      <alignment horizontal="left" vertical="center" wrapText="1"/>
    </xf>
    <xf numFmtId="49" fontId="2" fillId="0" borderId="1" xfId="0" quotePrefix="1"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49" fontId="5" fillId="6" borderId="2" xfId="0" applyNumberFormat="1" applyFont="1" applyFill="1" applyBorder="1" applyAlignment="1" applyProtection="1">
      <alignment horizontal="left" vertical="top"/>
      <protection locked="0"/>
    </xf>
    <xf numFmtId="49" fontId="6" fillId="0" borderId="2" xfId="0" applyNumberFormat="1" applyFont="1" applyBorder="1" applyAlignment="1" applyProtection="1">
      <alignment horizontal="left" vertical="center" wrapText="1"/>
    </xf>
    <xf numFmtId="49" fontId="2" fillId="0" borderId="2" xfId="0" applyNumberFormat="1" applyFont="1" applyFill="1" applyBorder="1" applyAlignment="1" applyProtection="1">
      <alignment horizontal="left"/>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14" fillId="0" borderId="0" xfId="2" applyFont="1" applyBorder="1" applyAlignment="1" applyProtection="1">
      <alignment horizontal="left" vertical="top"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cellXfs>
  <cellStyles count="3">
    <cellStyle name="Explanatory Text" xfId="2" builtinId="53"/>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01"/>
  <sheetViews>
    <sheetView showGridLines="0" tabSelected="1" zoomScaleNormal="100" zoomScaleSheetLayoutView="85" zoomScalePageLayoutView="130" workbookViewId="0">
      <pane ySplit="9" topLeftCell="A79" activePane="bottomLeft" state="frozen"/>
      <selection pane="bottomLeft" activeCell="B69" sqref="B69:C69"/>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35" t="s">
        <v>137</v>
      </c>
      <c r="B1" s="135"/>
      <c r="C1" s="135"/>
      <c r="D1" s="135"/>
      <c r="E1" s="135"/>
      <c r="F1" s="135"/>
      <c r="G1" s="135"/>
      <c r="H1" s="135"/>
      <c r="I1" s="135"/>
      <c r="J1" s="135"/>
      <c r="K1" s="55"/>
      <c r="L1" s="114"/>
      <c r="M1" s="115"/>
      <c r="N1" s="115"/>
      <c r="O1" s="80" t="s">
        <v>76</v>
      </c>
      <c r="P1" s="81"/>
      <c r="Q1" s="56"/>
      <c r="R1" s="56"/>
      <c r="S1" s="56"/>
      <c r="T1" s="56"/>
    </row>
    <row r="2" spans="1:23" ht="14.15" customHeight="1">
      <c r="A2" s="116" t="s">
        <v>77</v>
      </c>
      <c r="B2" s="116"/>
      <c r="C2" s="129"/>
      <c r="D2" s="129"/>
      <c r="E2" s="129"/>
      <c r="G2" s="117" t="s">
        <v>82</v>
      </c>
      <c r="H2" s="117"/>
      <c r="K2" s="8"/>
      <c r="L2" s="79" t="s">
        <v>83</v>
      </c>
      <c r="M2" s="118" t="s">
        <v>170</v>
      </c>
      <c r="N2" s="119"/>
    </row>
    <row r="3" spans="1:23" ht="14.15" customHeight="1">
      <c r="A3" s="106" t="s">
        <v>78</v>
      </c>
      <c r="B3" s="106"/>
      <c r="C3" s="127"/>
      <c r="D3" s="128"/>
      <c r="E3" s="128"/>
      <c r="G3" s="130" t="s">
        <v>152</v>
      </c>
      <c r="H3" s="131"/>
      <c r="I3" s="131"/>
      <c r="J3" s="131"/>
      <c r="K3" s="131"/>
      <c r="L3" s="5" t="s">
        <v>8</v>
      </c>
      <c r="M3" s="120" t="s">
        <v>153</v>
      </c>
      <c r="N3" s="121"/>
    </row>
    <row r="4" spans="1:23" ht="14.15" customHeight="1">
      <c r="A4" s="106" t="s">
        <v>79</v>
      </c>
      <c r="B4" s="106"/>
      <c r="C4" s="127"/>
      <c r="D4" s="127"/>
      <c r="E4" s="127"/>
      <c r="G4" s="131"/>
      <c r="H4" s="131"/>
      <c r="I4" s="131"/>
      <c r="J4" s="131"/>
      <c r="K4" s="131"/>
      <c r="L4" s="5" t="s">
        <v>84</v>
      </c>
      <c r="M4" s="121"/>
      <c r="N4" s="121"/>
    </row>
    <row r="5" spans="1:23" ht="14.15" customHeight="1">
      <c r="A5" s="133" t="s">
        <v>80</v>
      </c>
      <c r="B5" s="133"/>
      <c r="C5" s="134" t="s">
        <v>81</v>
      </c>
      <c r="D5" s="134"/>
      <c r="E5" s="134"/>
      <c r="F5" s="6"/>
      <c r="G5" s="132"/>
      <c r="H5" s="132"/>
      <c r="I5" s="132"/>
      <c r="J5" s="132"/>
      <c r="K5" s="132"/>
      <c r="L5" s="52"/>
      <c r="M5" s="125" t="str">
        <f>"Bidder 1 to 5 of "&amp;TEXT(IF(COUNTA(#REF!,#REF!,#REF!,#REF!,#REF!)+COUNTA(#REF!,#REF!,#REF!,#REF!,#REF!)&gt;0,"10","5"),"0")</f>
        <v>Bidder 1 to 5 of 10</v>
      </c>
      <c r="N5" s="126"/>
      <c r="O5" s="139" t="s">
        <v>98</v>
      </c>
      <c r="P5" s="82"/>
      <c r="Q5" s="53"/>
      <c r="R5" s="53"/>
      <c r="S5" s="53"/>
      <c r="T5" s="53"/>
      <c r="U5" s="53"/>
      <c r="V5" s="53"/>
      <c r="W5" s="53"/>
    </row>
    <row r="6" spans="1:23" s="9" customFormat="1" ht="27.75" customHeight="1">
      <c r="A6" s="58"/>
      <c r="B6" s="32"/>
      <c r="C6" s="33"/>
      <c r="D6" s="32"/>
      <c r="E6" s="122" t="s">
        <v>85</v>
      </c>
      <c r="F6" s="123"/>
      <c r="G6" s="122" t="s">
        <v>86</v>
      </c>
      <c r="H6" s="123"/>
      <c r="I6" s="122" t="s">
        <v>87</v>
      </c>
      <c r="J6" s="123"/>
      <c r="K6" s="122" t="s">
        <v>88</v>
      </c>
      <c r="L6" s="123"/>
      <c r="M6" s="122" t="s">
        <v>89</v>
      </c>
      <c r="N6" s="124"/>
      <c r="O6" s="139"/>
      <c r="P6" s="82"/>
      <c r="Q6" s="53"/>
      <c r="R6" s="53"/>
      <c r="S6" s="53"/>
      <c r="T6" s="53"/>
      <c r="U6" s="53"/>
      <c r="V6" s="53"/>
      <c r="W6" s="53"/>
    </row>
    <row r="7" spans="1:23" ht="9.75" customHeight="1">
      <c r="B7" s="146" t="s">
        <v>1</v>
      </c>
      <c r="C7" s="147"/>
      <c r="D7" s="31" t="s">
        <v>0</v>
      </c>
      <c r="E7" s="16" t="s">
        <v>2</v>
      </c>
      <c r="F7" s="17" t="s">
        <v>3</v>
      </c>
      <c r="G7" s="16" t="s">
        <v>2</v>
      </c>
      <c r="H7" s="17" t="s">
        <v>3</v>
      </c>
      <c r="I7" s="16" t="s">
        <v>2</v>
      </c>
      <c r="J7" s="17" t="s">
        <v>3</v>
      </c>
      <c r="K7" s="16" t="s">
        <v>2</v>
      </c>
      <c r="L7" s="17" t="s">
        <v>3</v>
      </c>
      <c r="M7" s="16" t="s">
        <v>2</v>
      </c>
      <c r="N7" s="7" t="s">
        <v>3</v>
      </c>
    </row>
    <row r="8" spans="1:23" ht="10.4" customHeight="1">
      <c r="B8" s="148" t="s">
        <v>90</v>
      </c>
      <c r="C8" s="149"/>
      <c r="D8" s="14" t="s">
        <v>91</v>
      </c>
      <c r="E8" s="16" t="s">
        <v>92</v>
      </c>
      <c r="F8" s="17" t="s">
        <v>93</v>
      </c>
      <c r="G8" s="16" t="s">
        <v>92</v>
      </c>
      <c r="H8" s="17" t="s">
        <v>93</v>
      </c>
      <c r="I8" s="16" t="s">
        <v>92</v>
      </c>
      <c r="J8" s="17" t="s">
        <v>93</v>
      </c>
      <c r="K8" s="16" t="s">
        <v>92</v>
      </c>
      <c r="L8" s="17" t="s">
        <v>93</v>
      </c>
      <c r="M8" s="16" t="s">
        <v>92</v>
      </c>
      <c r="N8" s="7" t="s">
        <v>93</v>
      </c>
    </row>
    <row r="9" spans="1:23" ht="10">
      <c r="A9" s="59"/>
      <c r="B9" s="102"/>
      <c r="C9" s="103"/>
      <c r="D9" s="15" t="s">
        <v>5</v>
      </c>
      <c r="E9" s="22" t="s">
        <v>6</v>
      </c>
      <c r="F9" s="18" t="s">
        <v>7</v>
      </c>
      <c r="G9" s="22" t="s">
        <v>6</v>
      </c>
      <c r="H9" s="18" t="s">
        <v>7</v>
      </c>
      <c r="I9" s="22" t="s">
        <v>6</v>
      </c>
      <c r="J9" s="18" t="s">
        <v>7</v>
      </c>
      <c r="K9" s="22" t="s">
        <v>6</v>
      </c>
      <c r="L9" s="18" t="s">
        <v>7</v>
      </c>
      <c r="M9" s="22" t="s">
        <v>6</v>
      </c>
      <c r="N9" s="59" t="s">
        <v>7</v>
      </c>
    </row>
    <row r="10" spans="1:23" s="10" customFormat="1" ht="12.75" customHeight="1">
      <c r="A10" s="60" t="s">
        <v>74</v>
      </c>
      <c r="B10" s="110" t="s">
        <v>94</v>
      </c>
      <c r="C10" s="111"/>
      <c r="D10" s="111"/>
      <c r="E10" s="111"/>
      <c r="F10" s="111"/>
      <c r="G10" s="111"/>
      <c r="H10" s="111"/>
      <c r="I10" s="111"/>
      <c r="J10" s="111"/>
      <c r="K10" s="111"/>
      <c r="L10" s="111"/>
      <c r="M10" s="111"/>
      <c r="N10" s="111"/>
      <c r="P10" s="57" t="str">
        <f>IF(ISBLANK(B10),A10,B10)</f>
        <v>Assessment of technical-methodological design</v>
      </c>
    </row>
    <row r="11" spans="1:23" ht="10.5">
      <c r="A11" s="67" t="s">
        <v>9</v>
      </c>
      <c r="B11" s="112" t="s">
        <v>95</v>
      </c>
      <c r="C11" s="113"/>
      <c r="D11" s="27"/>
      <c r="E11" s="23"/>
      <c r="F11" s="34"/>
      <c r="G11" s="26"/>
      <c r="H11" s="34"/>
      <c r="I11" s="26"/>
      <c r="J11" s="34"/>
      <c r="K11" s="26"/>
      <c r="L11" s="34"/>
      <c r="M11" s="26"/>
      <c r="N11" s="61"/>
      <c r="P11" s="57" t="str">
        <f t="shared" ref="P11:P61" si="0">IF(ISBLANK(B11),A11,B11)</f>
        <v>Strategy</v>
      </c>
    </row>
    <row r="12" spans="1:23" ht="22.5" customHeight="1">
      <c r="A12" s="62" t="s">
        <v>14</v>
      </c>
      <c r="B12" s="86" t="s">
        <v>96</v>
      </c>
      <c r="C12" s="87"/>
      <c r="D12" s="45">
        <v>0.1</v>
      </c>
      <c r="E12" s="24"/>
      <c r="F12" s="19">
        <f>$D12*E12*100</f>
        <v>0</v>
      </c>
      <c r="G12" s="24"/>
      <c r="H12" s="19">
        <f>$D12*G12*100</f>
        <v>0</v>
      </c>
      <c r="I12" s="24"/>
      <c r="J12" s="19">
        <f>$D12*I12*100</f>
        <v>0</v>
      </c>
      <c r="K12" s="24"/>
      <c r="L12" s="19">
        <f>$D12*K12*100</f>
        <v>0</v>
      </c>
      <c r="M12" s="24"/>
      <c r="N12" s="63">
        <f>$D12*M12*100</f>
        <v>0</v>
      </c>
      <c r="P12" s="12" t="str">
        <f t="shared" si="0"/>
        <v>Interpretation of the objectives in the ToRs, critical examination of tasks</v>
      </c>
    </row>
    <row r="13" spans="1:23" ht="30.5" customHeight="1">
      <c r="A13" s="64" t="s">
        <v>15</v>
      </c>
      <c r="B13" s="88" t="s">
        <v>169</v>
      </c>
      <c r="C13" s="89"/>
      <c r="D13" s="46">
        <v>0.1</v>
      </c>
      <c r="E13" s="25"/>
      <c r="F13" s="20"/>
      <c r="G13" s="25"/>
      <c r="H13" s="20"/>
      <c r="I13" s="25"/>
      <c r="J13" s="20"/>
      <c r="K13" s="25"/>
      <c r="L13" s="20"/>
      <c r="M13" s="25"/>
      <c r="N13" s="65"/>
      <c r="P13" s="12"/>
    </row>
    <row r="14" spans="1:23" s="10" customFormat="1" ht="11.25" customHeight="1">
      <c r="A14" s="92" t="s">
        <v>97</v>
      </c>
      <c r="B14" s="92"/>
      <c r="C14" s="93"/>
      <c r="D14" s="47">
        <f>SUM(D12:D13)</f>
        <v>0.2</v>
      </c>
      <c r="E14" s="41"/>
      <c r="F14" s="21">
        <f>SUM(F12:F13)</f>
        <v>0</v>
      </c>
      <c r="G14" s="41"/>
      <c r="H14" s="21">
        <f>SUM(H12:H13)</f>
        <v>0</v>
      </c>
      <c r="I14" s="41"/>
      <c r="J14" s="21">
        <f>SUM(J12:J13)</f>
        <v>0</v>
      </c>
      <c r="K14" s="41"/>
      <c r="L14" s="21">
        <f>SUM(L12:L13)</f>
        <v>0</v>
      </c>
      <c r="M14" s="41"/>
      <c r="N14" s="66">
        <f>SUM(N12:N13)</f>
        <v>0</v>
      </c>
      <c r="P14" s="57" t="str">
        <f t="shared" si="0"/>
        <v>Interim total 1.1</v>
      </c>
    </row>
    <row r="15" spans="1:23" ht="10.5">
      <c r="A15" s="67" t="s">
        <v>10</v>
      </c>
      <c r="B15" s="112" t="s">
        <v>148</v>
      </c>
      <c r="C15" s="113"/>
      <c r="D15" s="27"/>
      <c r="E15" s="23"/>
      <c r="F15" s="30"/>
      <c r="G15" s="23"/>
      <c r="H15" s="30"/>
      <c r="I15" s="23"/>
      <c r="J15" s="30"/>
      <c r="K15" s="23"/>
      <c r="L15" s="30"/>
      <c r="M15" s="23"/>
      <c r="N15" s="68"/>
      <c r="P15" s="57" t="str">
        <f t="shared" si="0"/>
        <v>Cooperation with crew/production consultant</v>
      </c>
    </row>
    <row r="16" spans="1:23" ht="22.5" customHeight="1">
      <c r="A16" s="62" t="s">
        <v>22</v>
      </c>
      <c r="B16" s="86" t="s">
        <v>144</v>
      </c>
      <c r="C16" s="87"/>
      <c r="D16" s="45">
        <v>0.02</v>
      </c>
      <c r="E16" s="24"/>
      <c r="F16" s="19">
        <f>$D16*E16*100</f>
        <v>0</v>
      </c>
      <c r="G16" s="24"/>
      <c r="H16" s="19">
        <f>$D16*G16*100</f>
        <v>0</v>
      </c>
      <c r="I16" s="24"/>
      <c r="J16" s="19">
        <f>$D16*I16*100</f>
        <v>0</v>
      </c>
      <c r="K16" s="24"/>
      <c r="L16" s="19">
        <f>$D16*K16*100</f>
        <v>0</v>
      </c>
      <c r="M16" s="24"/>
      <c r="N16" s="63">
        <f>$D16*M16*100</f>
        <v>0</v>
      </c>
      <c r="P16" s="12" t="str">
        <f t="shared" si="0"/>
        <v xml:space="preserve">Presentation and interaction between the crew </v>
      </c>
    </row>
    <row r="17" spans="1:16" ht="22.5" customHeight="1">
      <c r="A17" s="62" t="s">
        <v>23</v>
      </c>
      <c r="B17" s="88" t="s">
        <v>143</v>
      </c>
      <c r="C17" s="89"/>
      <c r="D17" s="45">
        <v>0.03</v>
      </c>
      <c r="E17" s="24"/>
      <c r="F17" s="20">
        <f>$D17*E17*100</f>
        <v>0</v>
      </c>
      <c r="G17" s="24"/>
      <c r="H17" s="20">
        <f>$D17*G17*100</f>
        <v>0</v>
      </c>
      <c r="I17" s="24"/>
      <c r="J17" s="20">
        <f>$D17*I17*100</f>
        <v>0</v>
      </c>
      <c r="K17" s="24"/>
      <c r="L17" s="20">
        <f>$D17*K17*100</f>
        <v>0</v>
      </c>
      <c r="M17" s="24"/>
      <c r="N17" s="65">
        <f>$D17*M17*100</f>
        <v>0</v>
      </c>
      <c r="P17" s="12" t="str">
        <f t="shared" si="0"/>
        <v>Strategy for establishing cooperation and then cooperating with the production consultant</v>
      </c>
    </row>
    <row r="18" spans="1:16" s="10" customFormat="1" ht="11.25" customHeight="1">
      <c r="A18" s="92" t="s">
        <v>99</v>
      </c>
      <c r="B18" s="92"/>
      <c r="C18" s="93"/>
      <c r="D18" s="47">
        <f>SUM(D16:D17)</f>
        <v>0.05</v>
      </c>
      <c r="E18" s="41"/>
      <c r="F18" s="21">
        <f>SUM(F16:F17)</f>
        <v>0</v>
      </c>
      <c r="G18" s="41"/>
      <c r="H18" s="21">
        <f>SUM(H16:H17)</f>
        <v>0</v>
      </c>
      <c r="I18" s="41"/>
      <c r="J18" s="21">
        <f>SUM(J16:J17)</f>
        <v>0</v>
      </c>
      <c r="K18" s="41"/>
      <c r="L18" s="21">
        <f>SUM(L16:L17)</f>
        <v>0</v>
      </c>
      <c r="M18" s="41"/>
      <c r="N18" s="66">
        <f>SUM(N16:N17)</f>
        <v>0</v>
      </c>
      <c r="P18" s="57" t="str">
        <f t="shared" si="0"/>
        <v>Interim total 1.2</v>
      </c>
    </row>
    <row r="19" spans="1:16" ht="10.5">
      <c r="A19" s="67" t="s">
        <v>11</v>
      </c>
      <c r="B19" s="112" t="s">
        <v>101</v>
      </c>
      <c r="C19" s="113"/>
      <c r="D19" s="27"/>
      <c r="E19" s="23"/>
      <c r="F19" s="30"/>
      <c r="G19" s="23"/>
      <c r="H19" s="30"/>
      <c r="I19" s="23"/>
      <c r="J19" s="30"/>
      <c r="K19" s="23"/>
      <c r="L19" s="30"/>
      <c r="M19" s="23"/>
      <c r="N19" s="68"/>
      <c r="P19" s="57" t="str">
        <f t="shared" si="0"/>
        <v>Steering structure</v>
      </c>
    </row>
    <row r="20" spans="1:16" ht="22.5" customHeight="1">
      <c r="A20" s="62" t="s">
        <v>19</v>
      </c>
      <c r="B20" s="86" t="s">
        <v>149</v>
      </c>
      <c r="C20" s="87"/>
      <c r="D20" s="45">
        <v>0.04</v>
      </c>
      <c r="E20" s="24"/>
      <c r="F20" s="19">
        <f>$D20*E20*100</f>
        <v>0</v>
      </c>
      <c r="G20" s="24"/>
      <c r="H20" s="19">
        <f>$D20*G20*100</f>
        <v>0</v>
      </c>
      <c r="I20" s="24"/>
      <c r="J20" s="19">
        <f>$D20*I20*100</f>
        <v>0</v>
      </c>
      <c r="K20" s="24"/>
      <c r="L20" s="19">
        <f>$D20*K20*100</f>
        <v>0</v>
      </c>
      <c r="M20" s="24"/>
      <c r="N20" s="63">
        <f>$D20*M20*100</f>
        <v>0</v>
      </c>
      <c r="P20" s="12" t="str">
        <f t="shared" si="0"/>
        <v>Approach and procedure for steering the measures with crew</v>
      </c>
    </row>
    <row r="21" spans="1:16" s="10" customFormat="1" ht="11.25" customHeight="1">
      <c r="A21" s="92" t="s">
        <v>100</v>
      </c>
      <c r="B21" s="92"/>
      <c r="C21" s="93"/>
      <c r="D21" s="47">
        <f>SUM(D20:D20)</f>
        <v>0.04</v>
      </c>
      <c r="E21" s="41"/>
      <c r="F21" s="21">
        <f>SUM(F20:F20)</f>
        <v>0</v>
      </c>
      <c r="G21" s="41"/>
      <c r="H21" s="21">
        <f>SUM(H20:H20)</f>
        <v>0</v>
      </c>
      <c r="I21" s="41"/>
      <c r="J21" s="21">
        <f>SUM(J20:J20)</f>
        <v>0</v>
      </c>
      <c r="K21" s="41"/>
      <c r="L21" s="21">
        <f>SUM(L20:L20)</f>
        <v>0</v>
      </c>
      <c r="M21" s="41"/>
      <c r="N21" s="66">
        <f>SUM(N20:N20)</f>
        <v>0</v>
      </c>
      <c r="P21" s="57" t="str">
        <f t="shared" si="0"/>
        <v>Interim total 1.3</v>
      </c>
    </row>
    <row r="22" spans="1:16" ht="10.5">
      <c r="A22" s="67" t="s">
        <v>12</v>
      </c>
      <c r="B22" s="112" t="s">
        <v>102</v>
      </c>
      <c r="C22" s="113"/>
      <c r="D22" s="27"/>
      <c r="E22" s="23"/>
      <c r="F22" s="30"/>
      <c r="G22" s="23"/>
      <c r="H22" s="30"/>
      <c r="I22" s="23"/>
      <c r="J22" s="30"/>
      <c r="K22" s="23"/>
      <c r="L22" s="30"/>
      <c r="M22" s="23"/>
      <c r="N22" s="68"/>
      <c r="P22" s="57" t="str">
        <f t="shared" si="0"/>
        <v>Processes</v>
      </c>
    </row>
    <row r="23" spans="1:16" ht="22.5" customHeight="1">
      <c r="A23" s="62" t="s">
        <v>18</v>
      </c>
      <c r="B23" s="86" t="s">
        <v>103</v>
      </c>
      <c r="C23" s="87"/>
      <c r="D23" s="45">
        <v>0.08</v>
      </c>
      <c r="E23" s="24"/>
      <c r="F23" s="19">
        <f>$D23*E23*100</f>
        <v>0</v>
      </c>
      <c r="G23" s="24"/>
      <c r="H23" s="19">
        <f>$D23*G23*100</f>
        <v>0</v>
      </c>
      <c r="I23" s="24"/>
      <c r="J23" s="19">
        <f>$D23*I23*100</f>
        <v>0</v>
      </c>
      <c r="K23" s="24"/>
      <c r="L23" s="19">
        <f>$D23*K23*100</f>
        <v>0</v>
      </c>
      <c r="M23" s="24"/>
      <c r="N23" s="63">
        <f>$D23*M23*100</f>
        <v>0</v>
      </c>
      <c r="P23" s="12" t="str">
        <f t="shared" si="0"/>
        <v>Presentation and explanation of the implementation plan: work steps, milestones, schedule</v>
      </c>
    </row>
    <row r="24" spans="1:16" s="10" customFormat="1" ht="11.25" customHeight="1">
      <c r="A24" s="92" t="s">
        <v>104</v>
      </c>
      <c r="B24" s="92"/>
      <c r="C24" s="93"/>
      <c r="D24" s="47">
        <f>SUM(D23:D23)</f>
        <v>0.08</v>
      </c>
      <c r="E24" s="41"/>
      <c r="F24" s="21">
        <f>SUM(F23:F23)</f>
        <v>0</v>
      </c>
      <c r="G24" s="41"/>
      <c r="H24" s="21">
        <f>SUM(H23:H23)</f>
        <v>0</v>
      </c>
      <c r="I24" s="41"/>
      <c r="J24" s="21">
        <f>SUM(J23:J23)</f>
        <v>0</v>
      </c>
      <c r="K24" s="41"/>
      <c r="L24" s="21">
        <f>SUM(L23:L23)</f>
        <v>0</v>
      </c>
      <c r="M24" s="41"/>
      <c r="N24" s="66">
        <f>SUM(N23:N23)</f>
        <v>0</v>
      </c>
      <c r="P24" s="57" t="str">
        <f t="shared" si="0"/>
        <v>Interim total 1.4</v>
      </c>
    </row>
    <row r="25" spans="1:16" ht="10.5">
      <c r="A25" s="67" t="s">
        <v>13</v>
      </c>
      <c r="B25" s="112" t="s">
        <v>145</v>
      </c>
      <c r="C25" s="113"/>
      <c r="D25" s="27"/>
      <c r="E25" s="23"/>
      <c r="F25" s="30"/>
      <c r="G25" s="23"/>
      <c r="H25" s="30"/>
      <c r="I25" s="23"/>
      <c r="J25" s="30"/>
      <c r="K25" s="23"/>
      <c r="L25" s="30"/>
      <c r="M25" s="23"/>
      <c r="N25" s="68"/>
      <c r="P25" s="57" t="str">
        <f t="shared" si="0"/>
        <v>Cast</v>
      </c>
    </row>
    <row r="26" spans="1:16" ht="22.5" customHeight="1">
      <c r="A26" s="62" t="s">
        <v>20</v>
      </c>
      <c r="B26" s="86"/>
      <c r="C26" s="87"/>
      <c r="D26" s="45"/>
      <c r="E26" s="24"/>
      <c r="F26" s="19">
        <f>$D26*E26*100</f>
        <v>0</v>
      </c>
      <c r="G26" s="24"/>
      <c r="H26" s="19">
        <f>$D26*G26*100</f>
        <v>0</v>
      </c>
      <c r="I26" s="24"/>
      <c r="J26" s="19">
        <f>$D26*I26*100</f>
        <v>0</v>
      </c>
      <c r="K26" s="24"/>
      <c r="L26" s="19">
        <f>$D26*K26*100</f>
        <v>0</v>
      </c>
      <c r="M26" s="24"/>
      <c r="N26" s="63">
        <f>$D26*M26*100</f>
        <v>0</v>
      </c>
      <c r="P26" s="12" t="str">
        <f t="shared" si="0"/>
        <v>1.5.1</v>
      </c>
    </row>
    <row r="27" spans="1:16" ht="22.5" customHeight="1">
      <c r="A27" s="62" t="s">
        <v>21</v>
      </c>
      <c r="B27" s="88"/>
      <c r="C27" s="89"/>
      <c r="D27" s="45"/>
      <c r="E27" s="24"/>
      <c r="F27" s="20">
        <f>$D27*E27*100</f>
        <v>0</v>
      </c>
      <c r="G27" s="24"/>
      <c r="H27" s="20">
        <f>$D27*G27*100</f>
        <v>0</v>
      </c>
      <c r="I27" s="24"/>
      <c r="J27" s="20">
        <f>$D27*I27*100</f>
        <v>0</v>
      </c>
      <c r="K27" s="24"/>
      <c r="L27" s="20">
        <f>$D27*K27*100</f>
        <v>0</v>
      </c>
      <c r="M27" s="24"/>
      <c r="N27" s="65">
        <f>$D27*M27*100</f>
        <v>0</v>
      </c>
      <c r="P27" s="12" t="str">
        <f t="shared" si="0"/>
        <v>1.5.2</v>
      </c>
    </row>
    <row r="28" spans="1:16" s="10" customFormat="1" ht="11.25" customHeight="1">
      <c r="A28" s="92" t="s">
        <v>105</v>
      </c>
      <c r="B28" s="92"/>
      <c r="C28" s="93"/>
      <c r="D28" s="47">
        <f>SUM(D26:D27)</f>
        <v>0</v>
      </c>
      <c r="E28" s="41"/>
      <c r="F28" s="21">
        <f>SUM(F26:F27)</f>
        <v>0</v>
      </c>
      <c r="G28" s="41"/>
      <c r="H28" s="21">
        <f>SUM(H26:H27)</f>
        <v>0</v>
      </c>
      <c r="I28" s="41"/>
      <c r="J28" s="21">
        <f>SUM(J26:J27)</f>
        <v>0</v>
      </c>
      <c r="K28" s="41"/>
      <c r="L28" s="21">
        <f>SUM(L26:L27)</f>
        <v>0</v>
      </c>
      <c r="M28" s="41"/>
      <c r="N28" s="66">
        <f>SUM(N26:N27)</f>
        <v>0</v>
      </c>
      <c r="P28" s="57" t="str">
        <f t="shared" si="0"/>
        <v>Interim total 1.5</v>
      </c>
    </row>
    <row r="29" spans="1:16" ht="10.5">
      <c r="A29" s="67" t="s">
        <v>47</v>
      </c>
      <c r="B29" s="112" t="s">
        <v>146</v>
      </c>
      <c r="C29" s="113"/>
      <c r="D29" s="27"/>
      <c r="E29" s="23"/>
      <c r="F29" s="30"/>
      <c r="G29" s="23"/>
      <c r="H29" s="30"/>
      <c r="I29" s="23"/>
      <c r="J29" s="30"/>
      <c r="K29" s="23"/>
      <c r="L29" s="30"/>
      <c r="M29" s="23"/>
      <c r="N29" s="68"/>
      <c r="P29" s="57" t="str">
        <f t="shared" si="0"/>
        <v xml:space="preserve">Treatment For Short Film </v>
      </c>
    </row>
    <row r="30" spans="1:16" ht="11.25" customHeight="1">
      <c r="A30" s="62" t="s">
        <v>48</v>
      </c>
      <c r="B30" s="86" t="s">
        <v>147</v>
      </c>
      <c r="C30" s="87"/>
      <c r="D30" s="45">
        <v>0.08</v>
      </c>
      <c r="E30" s="24"/>
      <c r="F30" s="19">
        <f>$D30*E30*100</f>
        <v>0</v>
      </c>
      <c r="G30" s="24"/>
      <c r="H30" s="19">
        <f>$D30*G30*100</f>
        <v>0</v>
      </c>
      <c r="I30" s="24"/>
      <c r="J30" s="19">
        <f>$D30*I30*100</f>
        <v>0</v>
      </c>
      <c r="K30" s="24"/>
      <c r="L30" s="19">
        <f>$D30*K30*100</f>
        <v>0</v>
      </c>
      <c r="M30" s="24"/>
      <c r="N30" s="63">
        <f>$D30*M30*100</f>
        <v>0</v>
      </c>
      <c r="P30" s="12" t="str">
        <f t="shared" si="0"/>
        <v xml:space="preserve">Style/Creativity and exact approach to the film </v>
      </c>
    </row>
    <row r="31" spans="1:16" ht="22.5" customHeight="1">
      <c r="A31" s="62" t="s">
        <v>73</v>
      </c>
      <c r="B31" s="137" t="s">
        <v>154</v>
      </c>
      <c r="C31" s="138"/>
      <c r="D31" s="45">
        <v>0.02</v>
      </c>
      <c r="E31" s="24"/>
      <c r="F31" s="19">
        <f>$D31*E31*100</f>
        <v>0</v>
      </c>
      <c r="G31" s="24"/>
      <c r="H31" s="19">
        <f>$D31*G31*100</f>
        <v>0</v>
      </c>
      <c r="I31" s="24"/>
      <c r="J31" s="19">
        <f>$D31*I31*100</f>
        <v>0</v>
      </c>
      <c r="K31" s="24"/>
      <c r="L31" s="19">
        <f>$D31*K31*100</f>
        <v>0</v>
      </c>
      <c r="M31" s="24"/>
      <c r="N31" s="63">
        <f>$D31*M31*100</f>
        <v>0</v>
      </c>
      <c r="P31" s="12" t="str">
        <f t="shared" si="0"/>
        <v xml:space="preserve">Scale of the film </v>
      </c>
    </row>
    <row r="32" spans="1:16" s="10" customFormat="1" ht="11.25" customHeight="1">
      <c r="A32" s="92" t="s">
        <v>106</v>
      </c>
      <c r="B32" s="92"/>
      <c r="C32" s="93"/>
      <c r="D32" s="47">
        <f>SUM(D30:D31)</f>
        <v>0.1</v>
      </c>
      <c r="E32" s="41"/>
      <c r="F32" s="21">
        <f>SUM(F30:F31)</f>
        <v>0</v>
      </c>
      <c r="G32" s="41"/>
      <c r="H32" s="21">
        <f>SUM(H30:H31)</f>
        <v>0</v>
      </c>
      <c r="I32" s="41"/>
      <c r="J32" s="21">
        <f>SUM(J30:J31)</f>
        <v>0</v>
      </c>
      <c r="K32" s="41"/>
      <c r="L32" s="21">
        <f>SUM(L30:L31)</f>
        <v>0</v>
      </c>
      <c r="M32" s="41"/>
      <c r="N32" s="66">
        <f>SUM(N30:N31)</f>
        <v>0</v>
      </c>
      <c r="P32" s="57" t="str">
        <f t="shared" si="0"/>
        <v>Interim total 1.6</v>
      </c>
    </row>
    <row r="33" spans="1:16" ht="10.5">
      <c r="A33" s="76" t="s">
        <v>49</v>
      </c>
      <c r="B33" s="144" t="s">
        <v>107</v>
      </c>
      <c r="C33" s="145"/>
      <c r="D33" s="77">
        <v>0.02</v>
      </c>
      <c r="E33" s="78"/>
      <c r="F33" s="21">
        <f>$D33*E33*100</f>
        <v>0</v>
      </c>
      <c r="G33" s="78"/>
      <c r="H33" s="21">
        <f>$D33*G33*100</f>
        <v>0</v>
      </c>
      <c r="I33" s="78"/>
      <c r="J33" s="21">
        <f>$D33*I33*100</f>
        <v>0</v>
      </c>
      <c r="K33" s="78"/>
      <c r="L33" s="21">
        <f>$D33*K33*100</f>
        <v>0</v>
      </c>
      <c r="M33" s="78"/>
      <c r="N33" s="66">
        <f>$D33*M33*100</f>
        <v>0</v>
      </c>
      <c r="P33" s="57" t="str">
        <f t="shared" si="0"/>
        <v>Further requirements</v>
      </c>
    </row>
    <row r="34" spans="1:16" ht="20">
      <c r="A34" s="84"/>
      <c r="B34" s="85" t="s">
        <v>167</v>
      </c>
      <c r="C34" s="83"/>
      <c r="D34" s="77">
        <v>0.02</v>
      </c>
      <c r="E34" s="78"/>
      <c r="F34" s="21"/>
      <c r="G34" s="78"/>
      <c r="H34" s="21"/>
      <c r="I34" s="78"/>
      <c r="J34" s="21"/>
      <c r="K34" s="78"/>
      <c r="L34" s="21"/>
      <c r="M34" s="78"/>
      <c r="N34" s="66"/>
      <c r="P34" s="57"/>
    </row>
    <row r="35" spans="1:16" ht="11.25" customHeight="1">
      <c r="A35" s="108" t="s">
        <v>108</v>
      </c>
      <c r="B35" s="108"/>
      <c r="C35" s="109"/>
      <c r="D35" s="48">
        <f>SUM(D14,D18,D21,D24,D28,D32,D33)</f>
        <v>0.49</v>
      </c>
      <c r="E35" s="28"/>
      <c r="F35" s="29">
        <f>SUM(F14,F18,F21,F24,F28,F32,F33)</f>
        <v>0</v>
      </c>
      <c r="G35" s="28"/>
      <c r="H35" s="29">
        <f>SUM(H14,H18,H21,H24,H28,H32,H33)</f>
        <v>0</v>
      </c>
      <c r="I35" s="28"/>
      <c r="J35" s="29">
        <f>SUM(J14,J18,J21,J24,J28,J32,J33)</f>
        <v>0</v>
      </c>
      <c r="K35" s="28"/>
      <c r="L35" s="29">
        <f>SUM(L14,L18,L21,L24,L28,L32,L33)</f>
        <v>0</v>
      </c>
      <c r="M35" s="28"/>
      <c r="N35" s="69">
        <f>SUM(N14,N18,N21,N24,N28,N32,N33)</f>
        <v>0</v>
      </c>
      <c r="P35" s="57" t="str">
        <f t="shared" si="0"/>
        <v>Total 1</v>
      </c>
    </row>
    <row r="36" spans="1:16" s="10" customFormat="1" ht="12.75" customHeight="1">
      <c r="A36" s="60" t="s">
        <v>75</v>
      </c>
      <c r="B36" s="110" t="s">
        <v>109</v>
      </c>
      <c r="C36" s="111"/>
      <c r="D36" s="111"/>
      <c r="E36" s="111"/>
      <c r="F36" s="111"/>
      <c r="G36" s="111"/>
      <c r="H36" s="111"/>
      <c r="I36" s="111"/>
      <c r="J36" s="111"/>
      <c r="K36" s="111"/>
      <c r="L36" s="111"/>
      <c r="M36" s="111"/>
      <c r="N36" s="111"/>
      <c r="P36" s="57" t="str">
        <f t="shared" si="0"/>
        <v>Assessment of proposed staff</v>
      </c>
    </row>
    <row r="37" spans="1:16" ht="16.5" customHeight="1">
      <c r="A37" s="72" t="s">
        <v>4</v>
      </c>
      <c r="B37" s="98" t="s">
        <v>155</v>
      </c>
      <c r="C37" s="99"/>
      <c r="D37" s="54"/>
      <c r="E37" s="35"/>
      <c r="F37" s="30"/>
      <c r="G37" s="35"/>
      <c r="H37" s="30"/>
      <c r="I37" s="35"/>
      <c r="J37" s="30"/>
      <c r="K37" s="35"/>
      <c r="L37" s="30"/>
      <c r="M37" s="35"/>
      <c r="N37" s="68"/>
      <c r="P37" s="57" t="str">
        <f t="shared" si="0"/>
        <v>Team leader/Director</v>
      </c>
    </row>
    <row r="38" spans="1:16" ht="14.5" customHeight="1">
      <c r="A38" s="70" t="s">
        <v>62</v>
      </c>
      <c r="B38" s="94" t="s">
        <v>138</v>
      </c>
      <c r="C38" s="95"/>
      <c r="D38" s="45">
        <v>0.03</v>
      </c>
      <c r="E38" s="24"/>
      <c r="F38" s="19">
        <f t="shared" ref="F38:H42" si="1">$D38*E38*100</f>
        <v>0</v>
      </c>
      <c r="G38" s="24"/>
      <c r="H38" s="19">
        <f t="shared" si="1"/>
        <v>0</v>
      </c>
      <c r="I38" s="24"/>
      <c r="J38" s="19">
        <f t="shared" ref="J38" si="2">$D38*I38*100</f>
        <v>0</v>
      </c>
      <c r="K38" s="24"/>
      <c r="L38" s="19">
        <f t="shared" ref="L38" si="3">$D38*K38*100</f>
        <v>0</v>
      </c>
      <c r="M38" s="24"/>
      <c r="N38" s="63">
        <f t="shared" ref="N38" si="4">$D38*M38*100</f>
        <v>0</v>
      </c>
      <c r="P38" s="12" t="str">
        <f t="shared" si="0"/>
        <v>Degree in arts/film/communication</v>
      </c>
    </row>
    <row r="39" spans="1:16" ht="18" customHeight="1">
      <c r="A39" s="70" t="s">
        <v>63</v>
      </c>
      <c r="B39" s="94" t="s">
        <v>141</v>
      </c>
      <c r="C39" s="95"/>
      <c r="D39" s="45">
        <v>0.01</v>
      </c>
      <c r="E39" s="24"/>
      <c r="F39" s="19">
        <f t="shared" si="1"/>
        <v>0</v>
      </c>
      <c r="G39" s="24"/>
      <c r="H39" s="19">
        <f t="shared" si="1"/>
        <v>0</v>
      </c>
      <c r="I39" s="24"/>
      <c r="J39" s="19">
        <f t="shared" ref="J39" si="5">$D39*I39*100</f>
        <v>0</v>
      </c>
      <c r="K39" s="24"/>
      <c r="L39" s="19">
        <f t="shared" ref="L39" si="6">$D39*K39*100</f>
        <v>0</v>
      </c>
      <c r="M39" s="24"/>
      <c r="N39" s="63">
        <f t="shared" ref="N39" si="7">$D39*M39*100</f>
        <v>0</v>
      </c>
      <c r="P39" s="12" t="str">
        <f t="shared" si="0"/>
        <v>English and regional languages</v>
      </c>
    </row>
    <row r="40" spans="1:16" ht="16.5" customHeight="1">
      <c r="A40" s="71" t="s">
        <v>64</v>
      </c>
      <c r="B40" s="96" t="s">
        <v>140</v>
      </c>
      <c r="C40" s="97"/>
      <c r="D40" s="45">
        <v>0.05</v>
      </c>
      <c r="E40" s="24"/>
      <c r="F40" s="19">
        <f t="shared" si="1"/>
        <v>0</v>
      </c>
      <c r="G40" s="24"/>
      <c r="H40" s="19">
        <f t="shared" si="1"/>
        <v>0</v>
      </c>
      <c r="I40" s="24"/>
      <c r="J40" s="19">
        <f t="shared" ref="J40" si="8">$D40*I40*100</f>
        <v>0</v>
      </c>
      <c r="K40" s="24"/>
      <c r="L40" s="19">
        <f t="shared" ref="L40" si="9">$D40*K40*100</f>
        <v>0</v>
      </c>
      <c r="M40" s="24"/>
      <c r="N40" s="63">
        <f t="shared" ref="N40" si="10">$D40*M40*100</f>
        <v>0</v>
      </c>
      <c r="P40" s="12" t="str">
        <f t="shared" si="0"/>
        <v>10 years experience of film production sector</v>
      </c>
    </row>
    <row r="41" spans="1:16" ht="15.5" customHeight="1">
      <c r="A41" s="70" t="s">
        <v>65</v>
      </c>
      <c r="B41" s="96" t="s">
        <v>139</v>
      </c>
      <c r="C41" s="97"/>
      <c r="D41" s="45">
        <v>0.05</v>
      </c>
      <c r="E41" s="24"/>
      <c r="F41" s="19">
        <f t="shared" si="1"/>
        <v>0</v>
      </c>
      <c r="G41" s="24"/>
      <c r="H41" s="19">
        <f t="shared" si="1"/>
        <v>0</v>
      </c>
      <c r="I41" s="24"/>
      <c r="J41" s="19">
        <f t="shared" ref="J41" si="11">$D41*I41*100</f>
        <v>0</v>
      </c>
      <c r="K41" s="24"/>
      <c r="L41" s="19">
        <f t="shared" ref="L41" si="12">$D41*K41*100</f>
        <v>0</v>
      </c>
      <c r="M41" s="24"/>
      <c r="N41" s="63">
        <f t="shared" ref="N41" si="13">$D41*M41*100</f>
        <v>0</v>
      </c>
      <c r="P41" s="12" t="str">
        <f t="shared" si="0"/>
        <v xml:space="preserve">5 years of experience in short film production </v>
      </c>
    </row>
    <row r="42" spans="1:16" ht="27" customHeight="1">
      <c r="A42" s="70" t="s">
        <v>66</v>
      </c>
      <c r="B42" s="94" t="s">
        <v>142</v>
      </c>
      <c r="C42" s="95"/>
      <c r="D42" s="45">
        <v>0.01</v>
      </c>
      <c r="E42" s="24"/>
      <c r="F42" s="19">
        <f t="shared" si="1"/>
        <v>0</v>
      </c>
      <c r="G42" s="24"/>
      <c r="H42" s="19">
        <f t="shared" si="1"/>
        <v>0</v>
      </c>
      <c r="I42" s="24"/>
      <c r="J42" s="19">
        <f t="shared" ref="J42" si="14">$D42*I42*100</f>
        <v>0</v>
      </c>
      <c r="K42" s="24"/>
      <c r="L42" s="19">
        <f t="shared" ref="L42" si="15">$D42*K42*100</f>
        <v>0</v>
      </c>
      <c r="M42" s="24"/>
      <c r="N42" s="63">
        <f t="shared" ref="N42" si="16">$D42*M42*100</f>
        <v>0</v>
      </c>
      <c r="P42" s="12" t="str">
        <f t="shared" si="0"/>
        <v>Ability to operate under strict time limits and
 apply high production and technical standards</v>
      </c>
    </row>
    <row r="43" spans="1:16" s="10" customFormat="1" ht="11.25" customHeight="1">
      <c r="A43" s="92" t="s">
        <v>117</v>
      </c>
      <c r="B43" s="92"/>
      <c r="C43" s="93"/>
      <c r="D43" s="47">
        <f>SUM(D38:D42)</f>
        <v>0.15000000000000002</v>
      </c>
      <c r="E43" s="41"/>
      <c r="F43" s="21">
        <f>SUM(F38:F42)</f>
        <v>0</v>
      </c>
      <c r="G43" s="41"/>
      <c r="H43" s="21">
        <f>SUM(H38:H42)</f>
        <v>0</v>
      </c>
      <c r="I43" s="41"/>
      <c r="J43" s="21">
        <f>SUM(J38:J42)</f>
        <v>0</v>
      </c>
      <c r="K43" s="41"/>
      <c r="L43" s="21">
        <f>SUM(L38:L42)</f>
        <v>0</v>
      </c>
      <c r="M43" s="41"/>
      <c r="N43" s="66">
        <f>SUM(N38:N42)</f>
        <v>0</v>
      </c>
      <c r="P43" s="57" t="str">
        <f t="shared" si="0"/>
        <v>Interim total 2.1</v>
      </c>
    </row>
    <row r="44" spans="1:16" ht="11.25" customHeight="1">
      <c r="A44" s="72" t="s">
        <v>67</v>
      </c>
      <c r="B44" s="98" t="s">
        <v>156</v>
      </c>
      <c r="C44" s="99"/>
      <c r="D44" s="54"/>
      <c r="E44" s="35"/>
      <c r="F44" s="30"/>
      <c r="G44" s="35"/>
      <c r="H44" s="30"/>
      <c r="I44" s="35"/>
      <c r="J44" s="30"/>
      <c r="K44" s="35"/>
      <c r="L44" s="30"/>
      <c r="M44" s="35"/>
      <c r="N44" s="68"/>
      <c r="P44" s="57" t="str">
        <f t="shared" si="0"/>
        <v>Associate Director</v>
      </c>
    </row>
    <row r="45" spans="1:16" ht="10">
      <c r="A45" s="70" t="s">
        <v>68</v>
      </c>
      <c r="B45" s="94" t="s">
        <v>138</v>
      </c>
      <c r="C45" s="95"/>
      <c r="D45" s="45">
        <v>0.03</v>
      </c>
      <c r="E45" s="24"/>
      <c r="F45" s="19">
        <f t="shared" ref="F45:H49" si="17">$D45*E45*100</f>
        <v>0</v>
      </c>
      <c r="G45" s="24"/>
      <c r="H45" s="19">
        <f t="shared" si="17"/>
        <v>0</v>
      </c>
      <c r="I45" s="24"/>
      <c r="J45" s="19">
        <f t="shared" ref="J45" si="18">$D45*I45*100</f>
        <v>0</v>
      </c>
      <c r="K45" s="24"/>
      <c r="L45" s="19">
        <f t="shared" ref="L45" si="19">$D45*K45*100</f>
        <v>0</v>
      </c>
      <c r="M45" s="24"/>
      <c r="N45" s="63">
        <f t="shared" ref="N45" si="20">$D45*M45*100</f>
        <v>0</v>
      </c>
      <c r="P45" s="12" t="str">
        <f t="shared" si="0"/>
        <v>Degree in arts/film/communication</v>
      </c>
    </row>
    <row r="46" spans="1:16" ht="10">
      <c r="A46" s="70" t="s">
        <v>69</v>
      </c>
      <c r="B46" s="94" t="s">
        <v>141</v>
      </c>
      <c r="C46" s="95"/>
      <c r="D46" s="45">
        <v>0.01</v>
      </c>
      <c r="E46" s="24"/>
      <c r="F46" s="19">
        <f t="shared" si="17"/>
        <v>0</v>
      </c>
      <c r="G46" s="24"/>
      <c r="H46" s="19">
        <f t="shared" si="17"/>
        <v>0</v>
      </c>
      <c r="I46" s="24"/>
      <c r="J46" s="19">
        <f t="shared" ref="J46" si="21">$D46*I46*100</f>
        <v>0</v>
      </c>
      <c r="K46" s="24"/>
      <c r="L46" s="19">
        <f t="shared" ref="L46" si="22">$D46*K46*100</f>
        <v>0</v>
      </c>
      <c r="M46" s="24"/>
      <c r="N46" s="63">
        <f t="shared" ref="N46" si="23">$D46*M46*100</f>
        <v>0</v>
      </c>
      <c r="P46" s="12" t="str">
        <f t="shared" si="0"/>
        <v>English and regional languages</v>
      </c>
    </row>
    <row r="47" spans="1:16" ht="11.25" customHeight="1">
      <c r="A47" s="71" t="s">
        <v>70</v>
      </c>
      <c r="B47" s="96" t="s">
        <v>157</v>
      </c>
      <c r="C47" s="97"/>
      <c r="D47" s="49">
        <v>0.04</v>
      </c>
      <c r="E47" s="24"/>
      <c r="F47" s="19">
        <f t="shared" si="17"/>
        <v>0</v>
      </c>
      <c r="G47" s="24"/>
      <c r="H47" s="19">
        <f t="shared" si="17"/>
        <v>0</v>
      </c>
      <c r="I47" s="24"/>
      <c r="J47" s="19">
        <f t="shared" ref="J47" si="24">$D47*I47*100</f>
        <v>0</v>
      </c>
      <c r="K47" s="24"/>
      <c r="L47" s="19">
        <f t="shared" ref="L47" si="25">$D47*K47*100</f>
        <v>0</v>
      </c>
      <c r="M47" s="24"/>
      <c r="N47" s="63">
        <f t="shared" ref="N47" si="26">$D47*M47*100</f>
        <v>0</v>
      </c>
      <c r="P47" s="12" t="str">
        <f t="shared" si="0"/>
        <v>8 years experience of film production sector</v>
      </c>
    </row>
    <row r="48" spans="1:16" ht="11.25" customHeight="1">
      <c r="A48" s="70" t="s">
        <v>71</v>
      </c>
      <c r="B48" s="96" t="s">
        <v>139</v>
      </c>
      <c r="C48" s="97"/>
      <c r="D48" s="45">
        <v>0.05</v>
      </c>
      <c r="E48" s="24"/>
      <c r="F48" s="19">
        <f t="shared" si="17"/>
        <v>0</v>
      </c>
      <c r="G48" s="24"/>
      <c r="H48" s="19">
        <f t="shared" si="17"/>
        <v>0</v>
      </c>
      <c r="I48" s="24"/>
      <c r="J48" s="19">
        <f t="shared" ref="J48" si="27">$D48*I48*100</f>
        <v>0</v>
      </c>
      <c r="K48" s="24"/>
      <c r="L48" s="19">
        <f t="shared" ref="L48" si="28">$D48*K48*100</f>
        <v>0</v>
      </c>
      <c r="M48" s="24"/>
      <c r="N48" s="63">
        <f t="shared" ref="N48" si="29">$D48*M48*100</f>
        <v>0</v>
      </c>
      <c r="P48" s="12" t="str">
        <f t="shared" si="0"/>
        <v xml:space="preserve">5 years of experience in short film production </v>
      </c>
    </row>
    <row r="49" spans="1:16" ht="27" customHeight="1">
      <c r="A49" s="70" t="s">
        <v>72</v>
      </c>
      <c r="B49" s="94" t="s">
        <v>142</v>
      </c>
      <c r="C49" s="95"/>
      <c r="D49" s="45">
        <v>0.01</v>
      </c>
      <c r="E49" s="24"/>
      <c r="F49" s="19">
        <f t="shared" si="17"/>
        <v>0</v>
      </c>
      <c r="G49" s="24"/>
      <c r="H49" s="19">
        <f t="shared" si="17"/>
        <v>0</v>
      </c>
      <c r="I49" s="24"/>
      <c r="J49" s="19">
        <f t="shared" ref="J49" si="30">$D49*I49*100</f>
        <v>0</v>
      </c>
      <c r="K49" s="24"/>
      <c r="L49" s="19">
        <f t="shared" ref="L49" si="31">$D49*K49*100</f>
        <v>0</v>
      </c>
      <c r="M49" s="24"/>
      <c r="N49" s="63">
        <f t="shared" ref="N49" si="32">$D49*M49*100</f>
        <v>0</v>
      </c>
      <c r="P49" s="12" t="str">
        <f t="shared" si="0"/>
        <v>Ability to operate under strict time limits and
 apply high production and technical standards</v>
      </c>
    </row>
    <row r="50" spans="1:16" ht="11.25" customHeight="1" outlineLevel="1">
      <c r="A50" s="92" t="s">
        <v>118</v>
      </c>
      <c r="B50" s="92"/>
      <c r="C50" s="93"/>
      <c r="D50" s="47">
        <f>SUM(D45:D49)</f>
        <v>0.14000000000000001</v>
      </c>
      <c r="E50" s="41"/>
      <c r="F50" s="21">
        <f>SUM(F45:F49)</f>
        <v>0</v>
      </c>
      <c r="G50" s="41"/>
      <c r="H50" s="21">
        <f>SUM(H45:H49)</f>
        <v>0</v>
      </c>
      <c r="I50" s="41"/>
      <c r="J50" s="21">
        <f>SUM(J45:J49)</f>
        <v>0</v>
      </c>
      <c r="K50" s="41"/>
      <c r="L50" s="21">
        <f>SUM(L45:L49)</f>
        <v>0</v>
      </c>
      <c r="M50" s="41"/>
      <c r="N50" s="66">
        <f>SUM(N45:N49)</f>
        <v>0</v>
      </c>
      <c r="P50" s="57" t="str">
        <f t="shared" si="0"/>
        <v>Interim total 2.2</v>
      </c>
    </row>
    <row r="51" spans="1:16" ht="11.25" customHeight="1">
      <c r="A51" s="72" t="s">
        <v>16</v>
      </c>
      <c r="B51" s="98" t="s">
        <v>158</v>
      </c>
      <c r="C51" s="99"/>
      <c r="D51" s="54"/>
      <c r="E51" s="35"/>
      <c r="F51" s="30"/>
      <c r="G51" s="35"/>
      <c r="H51" s="30"/>
      <c r="I51" s="35"/>
      <c r="J51" s="30"/>
      <c r="K51" s="35"/>
      <c r="L51" s="30"/>
      <c r="M51" s="35"/>
      <c r="N51" s="68"/>
      <c r="P51" s="57" t="str">
        <f t="shared" si="0"/>
        <v>Photographer / videographer</v>
      </c>
    </row>
    <row r="52" spans="1:16" ht="10">
      <c r="A52" s="70" t="s">
        <v>31</v>
      </c>
      <c r="B52" s="94" t="s">
        <v>163</v>
      </c>
      <c r="C52" s="95"/>
      <c r="D52" s="45">
        <v>0.01</v>
      </c>
      <c r="E52" s="24"/>
      <c r="F52" s="19">
        <f t="shared" ref="F52:H56" si="33">$D52*E52*100</f>
        <v>0</v>
      </c>
      <c r="G52" s="24"/>
      <c r="H52" s="19">
        <f t="shared" si="33"/>
        <v>0</v>
      </c>
      <c r="I52" s="24"/>
      <c r="J52" s="19">
        <f t="shared" ref="J52" si="34">$D52*I52*100</f>
        <v>0</v>
      </c>
      <c r="K52" s="24"/>
      <c r="L52" s="19">
        <f t="shared" ref="L52" si="35">$D52*K52*100</f>
        <v>0</v>
      </c>
      <c r="M52" s="24"/>
      <c r="N52" s="63">
        <f t="shared" ref="N52" si="36">$D52*M52*100</f>
        <v>0</v>
      </c>
      <c r="P52" s="12" t="str">
        <f t="shared" si="0"/>
        <v>Degree in arts/film/journalism, television, videography/photography</v>
      </c>
    </row>
    <row r="53" spans="1:16" ht="10">
      <c r="A53" s="70" t="s">
        <v>27</v>
      </c>
      <c r="B53" s="94" t="s">
        <v>141</v>
      </c>
      <c r="C53" s="95"/>
      <c r="D53" s="45">
        <v>0.01</v>
      </c>
      <c r="E53" s="24"/>
      <c r="F53" s="19">
        <f t="shared" si="33"/>
        <v>0</v>
      </c>
      <c r="G53" s="24"/>
      <c r="H53" s="19">
        <f t="shared" si="33"/>
        <v>0</v>
      </c>
      <c r="I53" s="24"/>
      <c r="J53" s="19">
        <f t="shared" ref="J53" si="37">$D53*I53*100</f>
        <v>0</v>
      </c>
      <c r="K53" s="24"/>
      <c r="L53" s="19">
        <f t="shared" ref="L53" si="38">$D53*K53*100</f>
        <v>0</v>
      </c>
      <c r="M53" s="24"/>
      <c r="N53" s="63">
        <f t="shared" ref="N53" si="39">$D53*M53*100</f>
        <v>0</v>
      </c>
      <c r="P53" s="12" t="str">
        <f t="shared" si="0"/>
        <v>English and regional languages</v>
      </c>
    </row>
    <row r="54" spans="1:16" ht="27" customHeight="1">
      <c r="A54" s="71" t="s">
        <v>28</v>
      </c>
      <c r="B54" s="96" t="s">
        <v>159</v>
      </c>
      <c r="C54" s="97"/>
      <c r="D54" s="49">
        <v>0.03</v>
      </c>
      <c r="E54" s="24"/>
      <c r="F54" s="19">
        <f t="shared" si="33"/>
        <v>0</v>
      </c>
      <c r="G54" s="24"/>
      <c r="H54" s="19">
        <f t="shared" si="33"/>
        <v>0</v>
      </c>
      <c r="I54" s="24"/>
      <c r="J54" s="19">
        <f t="shared" ref="J54" si="40">$D54*I54*100</f>
        <v>0</v>
      </c>
      <c r="K54" s="24"/>
      <c r="L54" s="19">
        <f t="shared" ref="L54" si="41">$D54*K54*100</f>
        <v>0</v>
      </c>
      <c r="M54" s="24"/>
      <c r="N54" s="63">
        <f t="shared" ref="N54" si="42">$D54*M54*100</f>
        <v>0</v>
      </c>
      <c r="P54" s="12" t="str">
        <f t="shared" si="0"/>
        <v>8 years experience extensive knowledge of cameras, lenses, and lighting, as well as the ability to operate cameras in different settings</v>
      </c>
    </row>
    <row r="55" spans="1:16" ht="11.25" customHeight="1">
      <c r="A55" s="70" t="s">
        <v>29</v>
      </c>
      <c r="B55" s="96" t="s">
        <v>139</v>
      </c>
      <c r="C55" s="97"/>
      <c r="D55" s="45">
        <v>0.02</v>
      </c>
      <c r="E55" s="24"/>
      <c r="F55" s="19">
        <f t="shared" si="33"/>
        <v>0</v>
      </c>
      <c r="G55" s="24"/>
      <c r="H55" s="19">
        <f t="shared" si="33"/>
        <v>0</v>
      </c>
      <c r="I55" s="24"/>
      <c r="J55" s="19">
        <f t="shared" ref="J55" si="43">$D55*I55*100</f>
        <v>0</v>
      </c>
      <c r="K55" s="24"/>
      <c r="L55" s="19">
        <f t="shared" ref="L55" si="44">$D55*K55*100</f>
        <v>0</v>
      </c>
      <c r="M55" s="24"/>
      <c r="N55" s="63">
        <f t="shared" ref="N55" si="45">$D55*M55*100</f>
        <v>0</v>
      </c>
      <c r="P55" s="12" t="str">
        <f t="shared" si="0"/>
        <v xml:space="preserve">5 years of experience in short film production </v>
      </c>
    </row>
    <row r="56" spans="1:16" ht="23" customHeight="1">
      <c r="A56" s="70" t="s">
        <v>30</v>
      </c>
      <c r="B56" s="94" t="s">
        <v>142</v>
      </c>
      <c r="C56" s="95"/>
      <c r="D56" s="45">
        <v>0.01</v>
      </c>
      <c r="E56" s="24"/>
      <c r="F56" s="19">
        <f t="shared" si="33"/>
        <v>0</v>
      </c>
      <c r="G56" s="24"/>
      <c r="H56" s="19">
        <f t="shared" si="33"/>
        <v>0</v>
      </c>
      <c r="I56" s="24"/>
      <c r="J56" s="19">
        <f t="shared" ref="J56" si="46">$D56*I56*100</f>
        <v>0</v>
      </c>
      <c r="K56" s="24"/>
      <c r="L56" s="19">
        <f t="shared" ref="L56" si="47">$D56*K56*100</f>
        <v>0</v>
      </c>
      <c r="M56" s="24"/>
      <c r="N56" s="63">
        <f t="shared" ref="N56" si="48">$D56*M56*100</f>
        <v>0</v>
      </c>
      <c r="P56" s="12" t="str">
        <f t="shared" si="0"/>
        <v>Ability to operate under strict time limits and
 apply high production and technical standards</v>
      </c>
    </row>
    <row r="57" spans="1:16" ht="11.25" customHeight="1" outlineLevel="1">
      <c r="A57" s="92" t="s">
        <v>119</v>
      </c>
      <c r="B57" s="92"/>
      <c r="C57" s="93"/>
      <c r="D57" s="47">
        <f>SUM(D52:D56)</f>
        <v>0.08</v>
      </c>
      <c r="E57" s="41"/>
      <c r="F57" s="21">
        <f>SUM(F52:F56)</f>
        <v>0</v>
      </c>
      <c r="G57" s="41"/>
      <c r="H57" s="21">
        <f>SUM(H52:H56)</f>
        <v>0</v>
      </c>
      <c r="I57" s="41"/>
      <c r="J57" s="21">
        <f>SUM(J52:J56)</f>
        <v>0</v>
      </c>
      <c r="K57" s="41"/>
      <c r="L57" s="21">
        <f>SUM(L52:L56)</f>
        <v>0</v>
      </c>
      <c r="M57" s="41"/>
      <c r="N57" s="66">
        <f>SUM(N52:N56)</f>
        <v>0</v>
      </c>
      <c r="P57" s="57" t="str">
        <f t="shared" si="0"/>
        <v>Interim total 2.3</v>
      </c>
    </row>
    <row r="58" spans="1:16" ht="11.25" customHeight="1">
      <c r="A58" s="72" t="s">
        <v>17</v>
      </c>
      <c r="B58" s="98" t="s">
        <v>160</v>
      </c>
      <c r="C58" s="99"/>
      <c r="D58" s="54"/>
      <c r="E58" s="35"/>
      <c r="F58" s="30"/>
      <c r="G58" s="35"/>
      <c r="H58" s="30"/>
      <c r="I58" s="35"/>
      <c r="J58" s="30"/>
      <c r="K58" s="35"/>
      <c r="L58" s="30"/>
      <c r="M58" s="35"/>
      <c r="N58" s="68"/>
      <c r="P58" s="57" t="str">
        <f t="shared" si="0"/>
        <v>Production Manager</v>
      </c>
    </row>
    <row r="59" spans="1:16" ht="10">
      <c r="A59" s="70" t="s">
        <v>26</v>
      </c>
      <c r="B59" s="94" t="s">
        <v>162</v>
      </c>
      <c r="C59" s="95"/>
      <c r="D59" s="45">
        <v>0.01</v>
      </c>
      <c r="E59" s="24"/>
      <c r="F59" s="19">
        <f t="shared" ref="F59:H62" si="49">$D59*E59*100</f>
        <v>0</v>
      </c>
      <c r="G59" s="24"/>
      <c r="H59" s="19">
        <f t="shared" si="49"/>
        <v>0</v>
      </c>
      <c r="I59" s="24"/>
      <c r="J59" s="19">
        <f t="shared" ref="J59" si="50">$D59*I59*100</f>
        <v>0</v>
      </c>
      <c r="K59" s="24"/>
      <c r="L59" s="19">
        <f t="shared" ref="L59" si="51">$D59*K59*100</f>
        <v>0</v>
      </c>
      <c r="M59" s="24"/>
      <c r="N59" s="63">
        <f t="shared" ref="N59" si="52">$D59*M59*100</f>
        <v>0</v>
      </c>
      <c r="P59" s="12" t="str">
        <f t="shared" si="0"/>
        <v>Diploma in film / TV production</v>
      </c>
    </row>
    <row r="60" spans="1:16" ht="10">
      <c r="A60" s="70" t="s">
        <v>32</v>
      </c>
      <c r="B60" s="94" t="s">
        <v>168</v>
      </c>
      <c r="C60" s="95"/>
      <c r="D60" s="45">
        <v>0.01</v>
      </c>
      <c r="E60" s="24"/>
      <c r="F60" s="19">
        <f t="shared" si="49"/>
        <v>0</v>
      </c>
      <c r="G60" s="24"/>
      <c r="H60" s="19">
        <f t="shared" si="49"/>
        <v>0</v>
      </c>
      <c r="I60" s="24"/>
      <c r="J60" s="19">
        <f t="shared" ref="J60" si="53">$D60*I60*100</f>
        <v>0</v>
      </c>
      <c r="K60" s="24"/>
      <c r="L60" s="19">
        <f t="shared" ref="L60" si="54">$D60*K60*100</f>
        <v>0</v>
      </c>
      <c r="M60" s="24"/>
      <c r="N60" s="63">
        <f t="shared" ref="N60" si="55">$D60*M60*100</f>
        <v>0</v>
      </c>
      <c r="P60" s="12" t="str">
        <f t="shared" si="0"/>
        <v>English and Hindi languages</v>
      </c>
    </row>
    <row r="61" spans="1:16" ht="11.25" customHeight="1">
      <c r="A61" s="70" t="s">
        <v>33</v>
      </c>
      <c r="B61" s="96" t="s">
        <v>151</v>
      </c>
      <c r="C61" s="97"/>
      <c r="D61" s="49">
        <v>0.03</v>
      </c>
      <c r="E61" s="24"/>
      <c r="F61" s="19">
        <f t="shared" si="49"/>
        <v>0</v>
      </c>
      <c r="G61" s="24"/>
      <c r="H61" s="19">
        <f t="shared" si="49"/>
        <v>0</v>
      </c>
      <c r="I61" s="24"/>
      <c r="J61" s="19">
        <f t="shared" ref="J61" si="56">$D61*I61*100</f>
        <v>0</v>
      </c>
      <c r="K61" s="24"/>
      <c r="L61" s="19">
        <f t="shared" ref="L61" si="57">$D61*K61*100</f>
        <v>0</v>
      </c>
      <c r="M61" s="24"/>
      <c r="N61" s="63">
        <f t="shared" ref="N61" si="58">$D61*M61*100</f>
        <v>0</v>
      </c>
      <c r="P61" s="12" t="str">
        <f t="shared" si="0"/>
        <v>5 -7 years of professional experience in film production sector</v>
      </c>
    </row>
    <row r="62" spans="1:16" ht="26" customHeight="1">
      <c r="A62" s="70" t="s">
        <v>34</v>
      </c>
      <c r="B62" s="94" t="s">
        <v>142</v>
      </c>
      <c r="C62" s="95"/>
      <c r="D62" s="45">
        <v>0.01</v>
      </c>
      <c r="E62" s="24"/>
      <c r="F62" s="19">
        <f t="shared" si="49"/>
        <v>0</v>
      </c>
      <c r="G62" s="24"/>
      <c r="H62" s="19">
        <f t="shared" si="49"/>
        <v>0</v>
      </c>
      <c r="I62" s="24"/>
      <c r="J62" s="19">
        <f t="shared" ref="J62" si="59">$D62*I62*100</f>
        <v>0</v>
      </c>
      <c r="K62" s="24"/>
      <c r="L62" s="19">
        <f t="shared" ref="L62" si="60">$D62*K62*100</f>
        <v>0</v>
      </c>
      <c r="M62" s="24"/>
      <c r="N62" s="63">
        <f t="shared" ref="N62" si="61">$D62*M62*100</f>
        <v>0</v>
      </c>
      <c r="P62" s="12" t="e">
        <f>IF(ISBLANK(#REF!),A62,#REF!)</f>
        <v>#REF!</v>
      </c>
    </row>
    <row r="63" spans="1:16" ht="11.25" customHeight="1" outlineLevel="1">
      <c r="A63" s="92" t="s">
        <v>120</v>
      </c>
      <c r="B63" s="92"/>
      <c r="C63" s="93"/>
      <c r="D63" s="47">
        <f>SUM(D59:D62)</f>
        <v>6.0000000000000005E-2</v>
      </c>
      <c r="E63" s="41"/>
      <c r="F63" s="21">
        <f>SUM(F59:F62)</f>
        <v>0</v>
      </c>
      <c r="G63" s="41"/>
      <c r="H63" s="21">
        <f>SUM(H59:H62)</f>
        <v>0</v>
      </c>
      <c r="I63" s="41"/>
      <c r="J63" s="21">
        <f>SUM(J59:J62)</f>
        <v>0</v>
      </c>
      <c r="K63" s="41"/>
      <c r="L63" s="21">
        <f>SUM(L59:L62)</f>
        <v>0</v>
      </c>
      <c r="M63" s="41"/>
      <c r="N63" s="66">
        <f>SUM(N59:N62)</f>
        <v>0</v>
      </c>
      <c r="P63" s="57" t="str">
        <f t="shared" ref="P63:P97" si="62">IF(ISBLANK(B63),A63,B63)</f>
        <v>Interim total 2.4</v>
      </c>
    </row>
    <row r="64" spans="1:16" ht="11.25" customHeight="1">
      <c r="A64" s="72" t="s">
        <v>24</v>
      </c>
      <c r="B64" s="98" t="s">
        <v>161</v>
      </c>
      <c r="C64" s="99"/>
      <c r="D64" s="54"/>
      <c r="E64" s="35"/>
      <c r="F64" s="30"/>
      <c r="G64" s="35"/>
      <c r="H64" s="30"/>
      <c r="I64" s="35"/>
      <c r="J64" s="30"/>
      <c r="K64" s="35"/>
      <c r="L64" s="30"/>
      <c r="M64" s="35"/>
      <c r="N64" s="68"/>
      <c r="P64" s="57" t="str">
        <f t="shared" si="62"/>
        <v>Editor</v>
      </c>
    </row>
    <row r="65" spans="1:16" ht="21.75" customHeight="1">
      <c r="A65" s="70" t="s">
        <v>35</v>
      </c>
      <c r="B65" s="94" t="s">
        <v>164</v>
      </c>
      <c r="C65" s="95"/>
      <c r="D65" s="45">
        <v>0.01</v>
      </c>
      <c r="E65" s="24"/>
      <c r="F65" s="19">
        <f t="shared" ref="F65:H69" si="63">$D65*E65*100</f>
        <v>0</v>
      </c>
      <c r="G65" s="24"/>
      <c r="H65" s="19">
        <f t="shared" si="63"/>
        <v>0</v>
      </c>
      <c r="I65" s="24"/>
      <c r="J65" s="19">
        <f t="shared" ref="J65" si="64">$D65*I65*100</f>
        <v>0</v>
      </c>
      <c r="K65" s="24"/>
      <c r="L65" s="19">
        <f t="shared" ref="L65" si="65">$D65*K65*100</f>
        <v>0</v>
      </c>
      <c r="M65" s="24"/>
      <c r="N65" s="63">
        <f t="shared" ref="N65" si="66">$D65*M65*100</f>
        <v>0</v>
      </c>
      <c r="P65" s="12" t="str">
        <f t="shared" si="62"/>
        <v xml:space="preserve">Degree in related field or equivalent professional </v>
      </c>
    </row>
    <row r="66" spans="1:16" ht="16" customHeight="1">
      <c r="A66" s="70" t="s">
        <v>36</v>
      </c>
      <c r="B66" s="94" t="s">
        <v>168</v>
      </c>
      <c r="C66" s="95"/>
      <c r="D66" s="45">
        <v>0.02</v>
      </c>
      <c r="E66" s="24"/>
      <c r="F66" s="19">
        <f t="shared" si="63"/>
        <v>0</v>
      </c>
      <c r="G66" s="24"/>
      <c r="H66" s="19">
        <f t="shared" si="63"/>
        <v>0</v>
      </c>
      <c r="I66" s="24"/>
      <c r="J66" s="19">
        <f t="shared" ref="J66" si="67">$D66*I66*100</f>
        <v>0</v>
      </c>
      <c r="K66" s="24"/>
      <c r="L66" s="19">
        <f t="shared" ref="L66" si="68">$D66*K66*100</f>
        <v>0</v>
      </c>
      <c r="M66" s="24"/>
      <c r="N66" s="63">
        <f t="shared" ref="N66" si="69">$D66*M66*100</f>
        <v>0</v>
      </c>
      <c r="P66" s="12" t="str">
        <f t="shared" si="62"/>
        <v>English and Hindi languages</v>
      </c>
    </row>
    <row r="67" spans="1:16" ht="17.25" customHeight="1">
      <c r="A67" s="70" t="s">
        <v>37</v>
      </c>
      <c r="B67" s="96" t="s">
        <v>165</v>
      </c>
      <c r="C67" s="97"/>
      <c r="D67" s="49">
        <v>0.02</v>
      </c>
      <c r="E67" s="24"/>
      <c r="F67" s="19">
        <f t="shared" si="63"/>
        <v>0</v>
      </c>
      <c r="G67" s="24"/>
      <c r="H67" s="19">
        <f t="shared" si="63"/>
        <v>0</v>
      </c>
      <c r="I67" s="24"/>
      <c r="J67" s="19">
        <f t="shared" ref="J67" si="70">$D67*I67*100</f>
        <v>0</v>
      </c>
      <c r="K67" s="24"/>
      <c r="L67" s="19">
        <f t="shared" ref="L67" si="71">$D67*K67*100</f>
        <v>0</v>
      </c>
      <c r="M67" s="24"/>
      <c r="N67" s="63">
        <f t="shared" ref="N67" si="72">$D67*M67*100</f>
        <v>0</v>
      </c>
      <c r="P67" s="12" t="str">
        <f t="shared" si="62"/>
        <v>5 years experience in broadcast, media or related industry.</v>
      </c>
    </row>
    <row r="68" spans="1:16" ht="16.5" customHeight="1">
      <c r="A68" s="70" t="s">
        <v>38</v>
      </c>
      <c r="B68" s="96" t="s">
        <v>166</v>
      </c>
      <c r="C68" s="97"/>
      <c r="D68" s="45">
        <v>0.02</v>
      </c>
      <c r="E68" s="24"/>
      <c r="F68" s="19">
        <f t="shared" si="63"/>
        <v>0</v>
      </c>
      <c r="G68" s="24"/>
      <c r="H68" s="19">
        <f t="shared" si="63"/>
        <v>0</v>
      </c>
      <c r="I68" s="24"/>
      <c r="J68" s="19">
        <f t="shared" ref="J68" si="73">$D68*I68*100</f>
        <v>0</v>
      </c>
      <c r="K68" s="24"/>
      <c r="L68" s="19">
        <f t="shared" ref="L68" si="74">$D68*K68*100</f>
        <v>0</v>
      </c>
      <c r="M68" s="24"/>
      <c r="N68" s="63">
        <f t="shared" ref="N68" si="75">$D68*M68*100</f>
        <v>0</v>
      </c>
      <c r="P68" s="12" t="str">
        <f t="shared" si="62"/>
        <v xml:space="preserve">3 years of experience in short film production </v>
      </c>
    </row>
    <row r="69" spans="1:16" ht="25.5" customHeight="1">
      <c r="A69" s="70" t="s">
        <v>39</v>
      </c>
      <c r="B69" s="94" t="s">
        <v>142</v>
      </c>
      <c r="C69" s="95"/>
      <c r="D69" s="45">
        <v>0.01</v>
      </c>
      <c r="E69" s="24"/>
      <c r="F69" s="19">
        <f t="shared" si="63"/>
        <v>0</v>
      </c>
      <c r="G69" s="24"/>
      <c r="H69" s="19">
        <f t="shared" si="63"/>
        <v>0</v>
      </c>
      <c r="I69" s="24"/>
      <c r="J69" s="19">
        <f t="shared" ref="J69" si="76">$D69*I69*100</f>
        <v>0</v>
      </c>
      <c r="K69" s="24"/>
      <c r="L69" s="19">
        <f t="shared" ref="L69" si="77">$D69*K69*100</f>
        <v>0</v>
      </c>
      <c r="M69" s="24"/>
      <c r="N69" s="63">
        <f t="shared" ref="N69" si="78">$D69*M69*100</f>
        <v>0</v>
      </c>
      <c r="P69" s="12" t="str">
        <f t="shared" si="62"/>
        <v>Ability to operate under strict time limits and
 apply high production and technical standards</v>
      </c>
    </row>
    <row r="70" spans="1:16" ht="11.25" customHeight="1" outlineLevel="1">
      <c r="A70" s="92" t="s">
        <v>121</v>
      </c>
      <c r="B70" s="92"/>
      <c r="C70" s="93"/>
      <c r="D70" s="47">
        <f>SUM(D65:D69)</f>
        <v>0.08</v>
      </c>
      <c r="E70" s="41"/>
      <c r="F70" s="21">
        <f>SUM(F65:F69)</f>
        <v>0</v>
      </c>
      <c r="G70" s="41"/>
      <c r="H70" s="21">
        <f>SUM(H65:H69)</f>
        <v>0</v>
      </c>
      <c r="I70" s="41"/>
      <c r="J70" s="21">
        <f>SUM(J65:J69)</f>
        <v>0</v>
      </c>
      <c r="K70" s="41"/>
      <c r="L70" s="21">
        <f>SUM(L65:L69)</f>
        <v>0</v>
      </c>
      <c r="M70" s="41"/>
      <c r="N70" s="66">
        <f>SUM(N65:N69)</f>
        <v>0</v>
      </c>
      <c r="P70" s="57" t="str">
        <f t="shared" si="62"/>
        <v>Interim total 2.5</v>
      </c>
    </row>
    <row r="71" spans="1:16" ht="11.25" customHeight="1">
      <c r="A71" s="72" t="s">
        <v>25</v>
      </c>
      <c r="B71" s="98" t="s">
        <v>122</v>
      </c>
      <c r="C71" s="99"/>
      <c r="D71" s="54"/>
      <c r="E71" s="35"/>
      <c r="F71" s="30"/>
      <c r="G71" s="35"/>
      <c r="H71" s="30"/>
      <c r="I71" s="35"/>
      <c r="J71" s="30"/>
      <c r="K71" s="35"/>
      <c r="L71" s="30"/>
      <c r="M71" s="35"/>
      <c r="N71" s="68"/>
      <c r="P71" s="57" t="str">
        <f t="shared" si="62"/>
        <v>Short-term expert pool 1 (in accordance with ToR provisions/criteria)</v>
      </c>
    </row>
    <row r="72" spans="1:16" ht="10">
      <c r="A72" s="70" t="s">
        <v>40</v>
      </c>
      <c r="B72" s="94" t="s">
        <v>150</v>
      </c>
      <c r="C72" s="95"/>
      <c r="D72" s="45">
        <v>0</v>
      </c>
      <c r="E72" s="24"/>
      <c r="F72" s="19">
        <f t="shared" ref="F72:H77" si="79">$D72*E72*100</f>
        <v>0</v>
      </c>
      <c r="G72" s="24"/>
      <c r="H72" s="19">
        <f t="shared" si="79"/>
        <v>0</v>
      </c>
      <c r="I72" s="24"/>
      <c r="J72" s="19">
        <f t="shared" ref="J72" si="80">$D72*I72*100</f>
        <v>0</v>
      </c>
      <c r="K72" s="24"/>
      <c r="L72" s="19">
        <f t="shared" ref="L72" si="81">$D72*K72*100</f>
        <v>0</v>
      </c>
      <c r="M72" s="24"/>
      <c r="N72" s="63">
        <f t="shared" ref="N72" si="82">$D72*M72*100</f>
        <v>0</v>
      </c>
      <c r="P72" s="12" t="str">
        <f t="shared" si="62"/>
        <v>Degree in Arts/Film/Communications/Design/Music</v>
      </c>
    </row>
    <row r="73" spans="1:16" ht="10">
      <c r="A73" s="70" t="s">
        <v>41</v>
      </c>
      <c r="B73" s="94" t="s">
        <v>168</v>
      </c>
      <c r="C73" s="95"/>
      <c r="D73" s="45">
        <v>0</v>
      </c>
      <c r="E73" s="24"/>
      <c r="F73" s="19">
        <f t="shared" si="79"/>
        <v>0</v>
      </c>
      <c r="G73" s="24"/>
      <c r="H73" s="19">
        <f t="shared" si="79"/>
        <v>0</v>
      </c>
      <c r="I73" s="24"/>
      <c r="J73" s="19">
        <f t="shared" ref="J73" si="83">$D73*I73*100</f>
        <v>0</v>
      </c>
      <c r="K73" s="24"/>
      <c r="L73" s="19">
        <f t="shared" ref="L73" si="84">$D73*K73*100</f>
        <v>0</v>
      </c>
      <c r="M73" s="24"/>
      <c r="N73" s="63">
        <f t="shared" ref="N73" si="85">$D73*M73*100</f>
        <v>0</v>
      </c>
      <c r="P73" s="12" t="str">
        <f t="shared" si="62"/>
        <v>English and Hindi languages</v>
      </c>
    </row>
    <row r="74" spans="1:16" ht="10">
      <c r="A74" s="70" t="s">
        <v>42</v>
      </c>
      <c r="B74" s="96" t="s">
        <v>151</v>
      </c>
      <c r="C74" s="97"/>
      <c r="D74" s="45">
        <v>0</v>
      </c>
      <c r="E74" s="24"/>
      <c r="F74" s="19">
        <f t="shared" si="79"/>
        <v>0</v>
      </c>
      <c r="G74" s="24"/>
      <c r="H74" s="19">
        <f t="shared" si="79"/>
        <v>0</v>
      </c>
      <c r="I74" s="24"/>
      <c r="J74" s="19">
        <f t="shared" ref="J74" si="86">$D74*I74*100</f>
        <v>0</v>
      </c>
      <c r="K74" s="24"/>
      <c r="L74" s="19">
        <f t="shared" ref="L74" si="87">$D74*K74*100</f>
        <v>0</v>
      </c>
      <c r="M74" s="24"/>
      <c r="N74" s="63">
        <f t="shared" ref="N74" si="88">$D74*M74*100</f>
        <v>0</v>
      </c>
      <c r="P74" s="12" t="str">
        <f t="shared" si="62"/>
        <v>5 -7 years of professional experience in film production sector</v>
      </c>
    </row>
    <row r="75" spans="1:16" ht="10">
      <c r="A75" s="70" t="s">
        <v>43</v>
      </c>
      <c r="B75" s="96" t="s">
        <v>139</v>
      </c>
      <c r="C75" s="97"/>
      <c r="D75" s="45">
        <v>0</v>
      </c>
      <c r="E75" s="24"/>
      <c r="F75" s="19">
        <f t="shared" si="79"/>
        <v>0</v>
      </c>
      <c r="G75" s="24"/>
      <c r="H75" s="19">
        <f t="shared" si="79"/>
        <v>0</v>
      </c>
      <c r="I75" s="24"/>
      <c r="J75" s="19">
        <f t="shared" ref="J75" si="89">$D75*I75*100</f>
        <v>0</v>
      </c>
      <c r="K75" s="24"/>
      <c r="L75" s="19">
        <f t="shared" ref="L75" si="90">$D75*K75*100</f>
        <v>0</v>
      </c>
      <c r="M75" s="24"/>
      <c r="N75" s="63">
        <f t="shared" ref="N75" si="91">$D75*M75*100</f>
        <v>0</v>
      </c>
      <c r="P75" s="12" t="str">
        <f t="shared" si="62"/>
        <v xml:space="preserve">5 years of experience in short film production </v>
      </c>
    </row>
    <row r="76" spans="1:16" ht="10">
      <c r="A76" s="70" t="s">
        <v>44</v>
      </c>
      <c r="B76" s="96" t="s">
        <v>114</v>
      </c>
      <c r="C76" s="97"/>
      <c r="D76" s="45">
        <v>0</v>
      </c>
      <c r="E76" s="24"/>
      <c r="F76" s="19">
        <f t="shared" si="79"/>
        <v>0</v>
      </c>
      <c r="G76" s="24"/>
      <c r="H76" s="19">
        <f t="shared" si="79"/>
        <v>0</v>
      </c>
      <c r="I76" s="24"/>
      <c r="J76" s="19">
        <f t="shared" ref="J76" si="92">$D76*I76*100</f>
        <v>0</v>
      </c>
      <c r="K76" s="24"/>
      <c r="L76" s="19">
        <f t="shared" ref="L76" si="93">$D76*K76*100</f>
        <v>0</v>
      </c>
      <c r="M76" s="24"/>
      <c r="N76" s="63">
        <f t="shared" ref="N76" si="94">$D76*M76*100</f>
        <v>0</v>
      </c>
      <c r="P76" s="12" t="str">
        <f t="shared" si="62"/>
        <v>- Regional experience</v>
      </c>
    </row>
    <row r="77" spans="1:16" ht="10">
      <c r="A77" s="70" t="s">
        <v>45</v>
      </c>
      <c r="B77" s="96" t="s">
        <v>115</v>
      </c>
      <c r="C77" s="97"/>
      <c r="D77" s="45">
        <v>0</v>
      </c>
      <c r="E77" s="24"/>
      <c r="F77" s="19">
        <f t="shared" si="79"/>
        <v>0</v>
      </c>
      <c r="G77" s="24"/>
      <c r="H77" s="19">
        <f t="shared" si="79"/>
        <v>0</v>
      </c>
      <c r="I77" s="24"/>
      <c r="J77" s="19">
        <f t="shared" ref="J77" si="95">$D77*I77*100</f>
        <v>0</v>
      </c>
      <c r="K77" s="24"/>
      <c r="L77" s="19">
        <f t="shared" ref="L77" si="96">$D77*K77*100</f>
        <v>0</v>
      </c>
      <c r="M77" s="24"/>
      <c r="N77" s="63">
        <f t="shared" ref="N77" si="97">$D77*M77*100</f>
        <v>0</v>
      </c>
      <c r="P77" s="12" t="str">
        <f t="shared" si="62"/>
        <v>- Development cooperation experience</v>
      </c>
    </row>
    <row r="78" spans="1:16" ht="10">
      <c r="A78" s="70" t="s">
        <v>46</v>
      </c>
      <c r="B78" s="90" t="s">
        <v>116</v>
      </c>
      <c r="C78" s="91"/>
      <c r="D78" s="45">
        <f>SUM(D71:D77)</f>
        <v>0</v>
      </c>
      <c r="E78" s="36"/>
      <c r="F78" s="20">
        <f>$D78*E78*100</f>
        <v>0</v>
      </c>
      <c r="G78" s="36"/>
      <c r="H78" s="20">
        <f>$D78*G78*100</f>
        <v>0</v>
      </c>
      <c r="I78" s="36"/>
      <c r="J78" s="20">
        <f>$D78*I78*100</f>
        <v>0</v>
      </c>
      <c r="K78" s="36"/>
      <c r="L78" s="20">
        <f>$D78*K78*100</f>
        <v>0</v>
      </c>
      <c r="M78" s="36"/>
      <c r="N78" s="65">
        <f>$D78*M78*100</f>
        <v>0</v>
      </c>
      <c r="P78" s="12" t="str">
        <f t="shared" si="62"/>
        <v>- Other</v>
      </c>
    </row>
    <row r="79" spans="1:16" ht="11.25" customHeight="1" outlineLevel="1">
      <c r="A79" s="92" t="s">
        <v>123</v>
      </c>
      <c r="B79" s="92"/>
      <c r="C79" s="93"/>
      <c r="D79" s="47">
        <f>SUM(D72:D78)</f>
        <v>0</v>
      </c>
      <c r="E79" s="41"/>
      <c r="F79" s="21">
        <f>SUM(F72:F78)</f>
        <v>0</v>
      </c>
      <c r="G79" s="41"/>
      <c r="H79" s="21">
        <f>SUM(H72:H78)</f>
        <v>0</v>
      </c>
      <c r="I79" s="41"/>
      <c r="J79" s="21">
        <f>SUM(J72:J78)</f>
        <v>0</v>
      </c>
      <c r="K79" s="41"/>
      <c r="L79" s="21">
        <f>SUM(L72:L78)</f>
        <v>0</v>
      </c>
      <c r="M79" s="41"/>
      <c r="N79" s="66">
        <f>SUM(N72:N78)</f>
        <v>0</v>
      </c>
      <c r="P79" s="57" t="str">
        <f t="shared" si="62"/>
        <v>Interim total 2.6</v>
      </c>
    </row>
    <row r="80" spans="1:16" ht="11.25" customHeight="1">
      <c r="A80" s="72" t="s">
        <v>50</v>
      </c>
      <c r="B80" s="98" t="s">
        <v>124</v>
      </c>
      <c r="C80" s="99"/>
      <c r="D80" s="54"/>
      <c r="E80" s="35"/>
      <c r="F80" s="30"/>
      <c r="G80" s="35"/>
      <c r="H80" s="30"/>
      <c r="I80" s="35"/>
      <c r="J80" s="30"/>
      <c r="K80" s="35"/>
      <c r="L80" s="30"/>
      <c r="M80" s="35"/>
      <c r="N80" s="68"/>
      <c r="P80" s="57" t="str">
        <f t="shared" si="62"/>
        <v>Short-term expert pool 2 (in accordance with ToR provisions/criteria)</v>
      </c>
    </row>
    <row r="81" spans="1:16" ht="10">
      <c r="A81" s="70" t="s">
        <v>51</v>
      </c>
      <c r="B81" s="94" t="s">
        <v>110</v>
      </c>
      <c r="C81" s="95"/>
      <c r="D81" s="45">
        <v>0</v>
      </c>
      <c r="E81" s="24"/>
      <c r="F81" s="19">
        <f t="shared" ref="F81:H86" si="98">$D81*E81*100</f>
        <v>0</v>
      </c>
      <c r="G81" s="24"/>
      <c r="H81" s="19">
        <f t="shared" si="98"/>
        <v>0</v>
      </c>
      <c r="I81" s="24"/>
      <c r="J81" s="19">
        <f t="shared" ref="J81" si="99">$D81*I81*100</f>
        <v>0</v>
      </c>
      <c r="K81" s="24"/>
      <c r="L81" s="19">
        <f t="shared" ref="L81" si="100">$D81*K81*100</f>
        <v>0</v>
      </c>
      <c r="M81" s="24"/>
      <c r="N81" s="63">
        <f t="shared" ref="N81" si="101">$D81*M81*100</f>
        <v>0</v>
      </c>
      <c r="P81" s="12" t="str">
        <f t="shared" si="62"/>
        <v>- Qualifications</v>
      </c>
    </row>
    <row r="82" spans="1:16" ht="10">
      <c r="A82" s="70" t="s">
        <v>52</v>
      </c>
      <c r="B82" s="94" t="s">
        <v>111</v>
      </c>
      <c r="C82" s="95"/>
      <c r="D82" s="45">
        <v>0</v>
      </c>
      <c r="E82" s="24"/>
      <c r="F82" s="19">
        <f t="shared" si="98"/>
        <v>0</v>
      </c>
      <c r="G82" s="24"/>
      <c r="H82" s="19">
        <f t="shared" si="98"/>
        <v>0</v>
      </c>
      <c r="I82" s="24"/>
      <c r="J82" s="19">
        <f t="shared" ref="J82" si="102">$D82*I82*100</f>
        <v>0</v>
      </c>
      <c r="K82" s="24"/>
      <c r="L82" s="19">
        <f t="shared" ref="L82" si="103">$D82*K82*100</f>
        <v>0</v>
      </c>
      <c r="M82" s="24"/>
      <c r="N82" s="63">
        <f t="shared" ref="N82" si="104">$D82*M82*100</f>
        <v>0</v>
      </c>
      <c r="P82" s="12" t="str">
        <f t="shared" si="62"/>
        <v>- Language</v>
      </c>
    </row>
    <row r="83" spans="1:16" ht="10">
      <c r="A83" s="71" t="s">
        <v>53</v>
      </c>
      <c r="B83" s="96" t="s">
        <v>112</v>
      </c>
      <c r="C83" s="97"/>
      <c r="D83" s="45">
        <v>0</v>
      </c>
      <c r="E83" s="24"/>
      <c r="F83" s="19">
        <f t="shared" si="98"/>
        <v>0</v>
      </c>
      <c r="G83" s="24"/>
      <c r="H83" s="19">
        <f t="shared" si="98"/>
        <v>0</v>
      </c>
      <c r="I83" s="24"/>
      <c r="J83" s="19">
        <f t="shared" ref="J83" si="105">$D83*I83*100</f>
        <v>0</v>
      </c>
      <c r="K83" s="24"/>
      <c r="L83" s="19">
        <f t="shared" ref="L83" si="106">$D83*K83*100</f>
        <v>0</v>
      </c>
      <c r="M83" s="24"/>
      <c r="N83" s="63">
        <f t="shared" ref="N83" si="107">$D83*M83*100</f>
        <v>0</v>
      </c>
      <c r="P83" s="12" t="str">
        <f t="shared" si="62"/>
        <v>- General professional experience</v>
      </c>
    </row>
    <row r="84" spans="1:16" ht="10">
      <c r="A84" s="70" t="s">
        <v>54</v>
      </c>
      <c r="B84" s="96" t="s">
        <v>113</v>
      </c>
      <c r="C84" s="97"/>
      <c r="D84" s="45">
        <v>0</v>
      </c>
      <c r="E84" s="24"/>
      <c r="F84" s="19">
        <f t="shared" si="98"/>
        <v>0</v>
      </c>
      <c r="G84" s="24"/>
      <c r="H84" s="19">
        <f t="shared" si="98"/>
        <v>0</v>
      </c>
      <c r="I84" s="24"/>
      <c r="J84" s="19">
        <f t="shared" ref="J84" si="108">$D84*I84*100</f>
        <v>0</v>
      </c>
      <c r="K84" s="24"/>
      <c r="L84" s="19">
        <f t="shared" ref="L84" si="109">$D84*K84*100</f>
        <v>0</v>
      </c>
      <c r="M84" s="24"/>
      <c r="N84" s="63">
        <f t="shared" ref="N84" si="110">$D84*M84*100</f>
        <v>0</v>
      </c>
      <c r="P84" s="12" t="str">
        <f t="shared" si="62"/>
        <v>- Specific professional experience</v>
      </c>
    </row>
    <row r="85" spans="1:16" ht="10">
      <c r="A85" s="70" t="s">
        <v>55</v>
      </c>
      <c r="B85" s="96" t="s">
        <v>114</v>
      </c>
      <c r="C85" s="97"/>
      <c r="D85" s="45">
        <v>0</v>
      </c>
      <c r="E85" s="24"/>
      <c r="F85" s="19">
        <f t="shared" si="98"/>
        <v>0</v>
      </c>
      <c r="G85" s="24"/>
      <c r="H85" s="19">
        <f t="shared" si="98"/>
        <v>0</v>
      </c>
      <c r="I85" s="24"/>
      <c r="J85" s="19">
        <f t="shared" ref="J85" si="111">$D85*I85*100</f>
        <v>0</v>
      </c>
      <c r="K85" s="24"/>
      <c r="L85" s="19">
        <f t="shared" ref="L85" si="112">$D85*K85*100</f>
        <v>0</v>
      </c>
      <c r="M85" s="24"/>
      <c r="N85" s="63">
        <f t="shared" ref="N85" si="113">$D85*M85*100</f>
        <v>0</v>
      </c>
      <c r="P85" s="12" t="str">
        <f t="shared" si="62"/>
        <v>- Regional experience</v>
      </c>
    </row>
    <row r="86" spans="1:16" ht="10">
      <c r="A86" s="70" t="s">
        <v>56</v>
      </c>
      <c r="B86" s="96" t="s">
        <v>115</v>
      </c>
      <c r="C86" s="97"/>
      <c r="D86" s="45">
        <v>0</v>
      </c>
      <c r="E86" s="24"/>
      <c r="F86" s="19">
        <f t="shared" si="98"/>
        <v>0</v>
      </c>
      <c r="G86" s="24"/>
      <c r="H86" s="19">
        <f t="shared" si="98"/>
        <v>0</v>
      </c>
      <c r="I86" s="24"/>
      <c r="J86" s="19">
        <f t="shared" ref="J86" si="114">$D86*I86*100</f>
        <v>0</v>
      </c>
      <c r="K86" s="24"/>
      <c r="L86" s="19">
        <f t="shared" ref="L86" si="115">$D86*K86*100</f>
        <v>0</v>
      </c>
      <c r="M86" s="24"/>
      <c r="N86" s="63">
        <f t="shared" ref="N86" si="116">$D86*M86*100</f>
        <v>0</v>
      </c>
      <c r="P86" s="12" t="str">
        <f t="shared" si="62"/>
        <v>- Development cooperation experience</v>
      </c>
    </row>
    <row r="87" spans="1:16" ht="10">
      <c r="A87" s="70" t="s">
        <v>57</v>
      </c>
      <c r="B87" s="90" t="s">
        <v>116</v>
      </c>
      <c r="C87" s="91"/>
      <c r="D87" s="45">
        <v>0</v>
      </c>
      <c r="E87" s="36"/>
      <c r="F87" s="20">
        <f>$D87*E87*100</f>
        <v>0</v>
      </c>
      <c r="G87" s="36"/>
      <c r="H87" s="20">
        <f>$D87*G87*100</f>
        <v>0</v>
      </c>
      <c r="I87" s="36"/>
      <c r="J87" s="20">
        <f>$D87*I87*100</f>
        <v>0</v>
      </c>
      <c r="K87" s="36"/>
      <c r="L87" s="20">
        <f>$D87*K87*100</f>
        <v>0</v>
      </c>
      <c r="M87" s="36"/>
      <c r="N87" s="65">
        <f>$D87*M87*100</f>
        <v>0</v>
      </c>
      <c r="P87" s="12" t="str">
        <f t="shared" si="62"/>
        <v>- Other</v>
      </c>
    </row>
    <row r="88" spans="1:16" ht="11.25" customHeight="1" outlineLevel="1">
      <c r="A88" s="92" t="s">
        <v>125</v>
      </c>
      <c r="B88" s="92"/>
      <c r="C88" s="93"/>
      <c r="D88" s="47">
        <f>SUM(D81:D87)</f>
        <v>0</v>
      </c>
      <c r="E88" s="41"/>
      <c r="F88" s="21">
        <f>SUM(F81:F87)</f>
        <v>0</v>
      </c>
      <c r="G88" s="41"/>
      <c r="H88" s="21">
        <f>SUM(H81:H87)</f>
        <v>0</v>
      </c>
      <c r="I88" s="41"/>
      <c r="J88" s="21">
        <f>SUM(J81:J87)</f>
        <v>0</v>
      </c>
      <c r="K88" s="41"/>
      <c r="L88" s="21">
        <f>SUM(L81:L87)</f>
        <v>0</v>
      </c>
      <c r="M88" s="41"/>
      <c r="N88" s="66">
        <f>SUM(N81:N87)</f>
        <v>0</v>
      </c>
      <c r="P88" s="57" t="str">
        <f t="shared" si="62"/>
        <v>Interim total 2.7</v>
      </c>
    </row>
    <row r="89" spans="1:16" ht="22.5" customHeight="1">
      <c r="A89" s="72" t="s">
        <v>58</v>
      </c>
      <c r="B89" s="98" t="s">
        <v>126</v>
      </c>
      <c r="C89" s="99"/>
      <c r="D89" s="54"/>
      <c r="E89" s="35"/>
      <c r="F89" s="30"/>
      <c r="G89" s="35"/>
      <c r="H89" s="30"/>
      <c r="I89" s="35"/>
      <c r="J89" s="30"/>
      <c r="K89" s="35"/>
      <c r="L89" s="30"/>
      <c r="M89" s="35"/>
      <c r="N89" s="68"/>
      <c r="P89" s="57" t="str">
        <f t="shared" si="62"/>
        <v>Assessment of proposed personnel for non-specified positions (provided permissible under ToRs)</v>
      </c>
    </row>
    <row r="90" spans="1:16" ht="33.75" customHeight="1">
      <c r="A90" s="71" t="s">
        <v>59</v>
      </c>
      <c r="B90" s="86" t="s">
        <v>127</v>
      </c>
      <c r="C90" s="87"/>
      <c r="D90" s="45">
        <v>0</v>
      </c>
      <c r="E90" s="24"/>
      <c r="F90" s="19">
        <f t="shared" ref="F90:H91" si="117">$D90*E90*100</f>
        <v>0</v>
      </c>
      <c r="G90" s="24"/>
      <c r="H90" s="19">
        <f t="shared" si="117"/>
        <v>0</v>
      </c>
      <c r="I90" s="24"/>
      <c r="J90" s="19">
        <f t="shared" ref="J90" si="118">$D90*I90*100</f>
        <v>0</v>
      </c>
      <c r="K90" s="24"/>
      <c r="L90" s="19">
        <f t="shared" ref="L90" si="119">$D90*K90*100</f>
        <v>0</v>
      </c>
      <c r="M90" s="24"/>
      <c r="N90" s="63">
        <f t="shared" ref="N90" si="120">$D90*M90*100</f>
        <v>0</v>
      </c>
      <c r="P90" s="12" t="str">
        <f t="shared" si="62"/>
        <v>Composition and sufficient assignment duration of the team in order to perform the tasks specified in the schedule and personnel assignment plan</v>
      </c>
    </row>
    <row r="91" spans="1:16" ht="33.75" customHeight="1">
      <c r="A91" s="70" t="s">
        <v>60</v>
      </c>
      <c r="B91" s="142" t="s">
        <v>128</v>
      </c>
      <c r="C91" s="143"/>
      <c r="D91" s="45">
        <v>0</v>
      </c>
      <c r="E91" s="24"/>
      <c r="F91" s="19">
        <f t="shared" si="117"/>
        <v>0</v>
      </c>
      <c r="G91" s="24"/>
      <c r="H91" s="19">
        <f t="shared" si="117"/>
        <v>0</v>
      </c>
      <c r="I91" s="24"/>
      <c r="J91" s="19">
        <f t="shared" ref="J91" si="121">$D91*I91*100</f>
        <v>0</v>
      </c>
      <c r="K91" s="24"/>
      <c r="L91" s="19">
        <f t="shared" ref="L91" si="122">$D91*K91*100</f>
        <v>0</v>
      </c>
      <c r="M91" s="24"/>
      <c r="N91" s="63">
        <f t="shared" ref="N91" si="123">$D91*M91*100</f>
        <v>0</v>
      </c>
      <c r="P91" s="12" t="str">
        <f t="shared" si="62"/>
        <v>Qualifications and sufficient assignment duration of the team (professional experience and other specific experience) in order to process theme 1</v>
      </c>
    </row>
    <row r="92" spans="1:16" ht="33.75" customHeight="1">
      <c r="A92" s="71" t="s">
        <v>61</v>
      </c>
      <c r="B92" s="140" t="s">
        <v>129</v>
      </c>
      <c r="C92" s="141"/>
      <c r="D92" s="45">
        <v>0</v>
      </c>
      <c r="E92" s="36"/>
      <c r="F92" s="20">
        <f>$D92*E92*100</f>
        <v>0</v>
      </c>
      <c r="G92" s="36"/>
      <c r="H92" s="20">
        <f>$D92*G92*100</f>
        <v>0</v>
      </c>
      <c r="I92" s="36"/>
      <c r="J92" s="20">
        <f>$D92*I92*100</f>
        <v>0</v>
      </c>
      <c r="K92" s="36"/>
      <c r="L92" s="20">
        <f>$D92*K92*100</f>
        <v>0</v>
      </c>
      <c r="M92" s="36"/>
      <c r="N92" s="65">
        <f>$D92*M92*100</f>
        <v>0</v>
      </c>
      <c r="P92" s="12" t="str">
        <f t="shared" si="62"/>
        <v>Qualifications and sufficient assignment duration of the team (professional experience and other specific experience) in order to process theme 2</v>
      </c>
    </row>
    <row r="93" spans="1:16" ht="11.25" customHeight="1" outlineLevel="1">
      <c r="A93" s="92" t="s">
        <v>130</v>
      </c>
      <c r="B93" s="92"/>
      <c r="C93" s="93"/>
      <c r="D93" s="47">
        <f>SUM(D90:D92)</f>
        <v>0</v>
      </c>
      <c r="E93" s="41"/>
      <c r="F93" s="21">
        <f>SUM(F90:F92)</f>
        <v>0</v>
      </c>
      <c r="G93" s="41"/>
      <c r="H93" s="21">
        <f>SUM(H90:H92)</f>
        <v>0</v>
      </c>
      <c r="I93" s="41"/>
      <c r="J93" s="21">
        <f>SUM(J90:J92)</f>
        <v>0</v>
      </c>
      <c r="K93" s="41"/>
      <c r="L93" s="21">
        <f>SUM(L90:L92)</f>
        <v>0</v>
      </c>
      <c r="M93" s="41"/>
      <c r="N93" s="66">
        <f>SUM(N90:N92)</f>
        <v>0</v>
      </c>
      <c r="P93" s="57" t="str">
        <f t="shared" si="62"/>
        <v>Interim total 2.8</v>
      </c>
    </row>
    <row r="94" spans="1:16" ht="11.25" customHeight="1">
      <c r="A94" s="108" t="s">
        <v>131</v>
      </c>
      <c r="B94" s="108"/>
      <c r="C94" s="109"/>
      <c r="D94" s="48">
        <f>SUM(D43,D50,D57,D63,D70,D79,D88,D93)</f>
        <v>0.51</v>
      </c>
      <c r="E94" s="28"/>
      <c r="F94" s="29">
        <f>SUM(F43,F50,F57,F63,F70,F79,F88,F93)</f>
        <v>0</v>
      </c>
      <c r="G94" s="28"/>
      <c r="H94" s="29">
        <f>SUM(H43,H50,H57,H63,H70,H79,H88,H93)</f>
        <v>0</v>
      </c>
      <c r="I94" s="28"/>
      <c r="J94" s="29">
        <f>SUM(J43,J50,J57,J63,J70,J79,J88,J93)</f>
        <v>0</v>
      </c>
      <c r="K94" s="28"/>
      <c r="L94" s="29">
        <f>SUM(L43,L50,L57,L63,L70,L79,L88,L93)</f>
        <v>0</v>
      </c>
      <c r="M94" s="28"/>
      <c r="N94" s="69">
        <f>SUM(N43,N50,N57,N63,N70,N79,N88,N93)</f>
        <v>0</v>
      </c>
      <c r="P94" s="57" t="str">
        <f t="shared" si="62"/>
        <v>Total 2</v>
      </c>
    </row>
    <row r="95" spans="1:16" ht="12.75" customHeight="1">
      <c r="A95" s="104" t="s">
        <v>132</v>
      </c>
      <c r="B95" s="104"/>
      <c r="C95" s="105"/>
      <c r="D95" s="50">
        <f>D35+D94</f>
        <v>1</v>
      </c>
      <c r="E95" s="37"/>
      <c r="F95" s="38">
        <f>F35+F94</f>
        <v>0</v>
      </c>
      <c r="G95" s="37"/>
      <c r="H95" s="38">
        <f>H35+H94</f>
        <v>0</v>
      </c>
      <c r="I95" s="37"/>
      <c r="J95" s="38">
        <f>J35+J94</f>
        <v>0</v>
      </c>
      <c r="K95" s="37"/>
      <c r="L95" s="38">
        <f>L35+L94</f>
        <v>0</v>
      </c>
      <c r="M95" s="37"/>
      <c r="N95" s="73">
        <f>N35+N94</f>
        <v>0</v>
      </c>
      <c r="P95" s="57" t="str">
        <f t="shared" si="62"/>
        <v>Overall total 1 + 2</v>
      </c>
    </row>
    <row r="96" spans="1:16" ht="12.75" customHeight="1">
      <c r="A96" s="104" t="s">
        <v>133</v>
      </c>
      <c r="B96" s="104"/>
      <c r="C96" s="105"/>
      <c r="D96" s="39"/>
      <c r="E96" s="40"/>
      <c r="F96" s="51">
        <f>F95/1000</f>
        <v>0</v>
      </c>
      <c r="G96" s="40"/>
      <c r="H96" s="51">
        <f>H95/1000</f>
        <v>0</v>
      </c>
      <c r="I96" s="40"/>
      <c r="J96" s="51">
        <f>J95/1000</f>
        <v>0</v>
      </c>
      <c r="K96" s="40"/>
      <c r="L96" s="51">
        <f>L95/1000</f>
        <v>0</v>
      </c>
      <c r="M96" s="40"/>
      <c r="N96" s="74">
        <f>N95/1000</f>
        <v>0</v>
      </c>
      <c r="P96" s="57" t="str">
        <f t="shared" si="62"/>
        <v>Assessment in %</v>
      </c>
    </row>
    <row r="97" spans="1:16" ht="12.75" customHeight="1">
      <c r="A97" s="104" t="s">
        <v>134</v>
      </c>
      <c r="B97" s="104"/>
      <c r="C97" s="105"/>
      <c r="D97" s="42"/>
      <c r="E97" s="44"/>
      <c r="F97" s="43">
        <f>_xlfn.RANK.EQ(F96,Wertung)</f>
        <v>1</v>
      </c>
      <c r="G97" s="44"/>
      <c r="H97" s="43">
        <f>_xlfn.RANK.EQ(H96,Wertung)</f>
        <v>1</v>
      </c>
      <c r="I97" s="44"/>
      <c r="J97" s="43">
        <f>_xlfn.RANK.EQ(J96,Wertung)</f>
        <v>1</v>
      </c>
      <c r="K97" s="44"/>
      <c r="L97" s="43">
        <f>_xlfn.RANK.EQ(L96,Wertung)</f>
        <v>1</v>
      </c>
      <c r="M97" s="44"/>
      <c r="N97" s="75">
        <f>_xlfn.RANK.EQ(N96,Wertung)</f>
        <v>1</v>
      </c>
      <c r="P97" s="57" t="str">
        <f t="shared" si="62"/>
        <v>Ranking</v>
      </c>
    </row>
    <row r="98" spans="1:16" ht="10">
      <c r="E98" s="2"/>
      <c r="G98" s="2"/>
      <c r="I98" s="2"/>
      <c r="K98" s="2"/>
      <c r="M98" s="1"/>
    </row>
    <row r="99" spans="1:16" ht="22.5" customHeight="1">
      <c r="A99" s="106" t="s">
        <v>135</v>
      </c>
      <c r="B99" s="106"/>
      <c r="C99" s="106"/>
      <c r="D99" s="106"/>
      <c r="E99" s="106"/>
      <c r="F99" s="106"/>
      <c r="G99" s="106"/>
      <c r="H99" s="106"/>
      <c r="I99" s="106"/>
      <c r="J99" s="106"/>
      <c r="K99" s="106"/>
      <c r="L99" s="106"/>
      <c r="M99" s="106"/>
      <c r="N99" s="106"/>
    </row>
    <row r="100" spans="1:16" ht="37.75" customHeight="1">
      <c r="A100" s="107"/>
      <c r="B100" s="107"/>
      <c r="C100" s="107"/>
      <c r="E100" s="2"/>
      <c r="G100" s="2"/>
      <c r="I100" s="136"/>
      <c r="J100" s="136"/>
      <c r="K100" s="136"/>
      <c r="L100" s="136"/>
      <c r="M100" s="136"/>
      <c r="N100" s="136"/>
    </row>
    <row r="101" spans="1:16" ht="12" customHeight="1">
      <c r="B101" s="13"/>
      <c r="E101" s="2"/>
      <c r="G101" s="2"/>
      <c r="I101" s="100" t="s">
        <v>136</v>
      </c>
      <c r="J101" s="101"/>
      <c r="K101" s="101"/>
      <c r="L101" s="101"/>
      <c r="M101" s="101"/>
      <c r="N101" s="101"/>
    </row>
  </sheetData>
  <sheetProtection selectLockedCells="1"/>
  <mergeCells count="116">
    <mergeCell ref="O5:O6"/>
    <mergeCell ref="B92:C92"/>
    <mergeCell ref="B89:C89"/>
    <mergeCell ref="B91:C91"/>
    <mergeCell ref="B90:C90"/>
    <mergeCell ref="B23:C23"/>
    <mergeCell ref="B12:C12"/>
    <mergeCell ref="B16:C16"/>
    <mergeCell ref="B17:C17"/>
    <mergeCell ref="B20:C20"/>
    <mergeCell ref="B33:C33"/>
    <mergeCell ref="B39:C39"/>
    <mergeCell ref="B7:C7"/>
    <mergeCell ref="B8:C8"/>
    <mergeCell ref="B11:C11"/>
    <mergeCell ref="B37:C37"/>
    <mergeCell ref="B13:C13"/>
    <mergeCell ref="B29:C29"/>
    <mergeCell ref="B65:C65"/>
    <mergeCell ref="B67:C67"/>
    <mergeCell ref="B68:C68"/>
    <mergeCell ref="B71:C71"/>
    <mergeCell ref="A70:C70"/>
    <mergeCell ref="B10:N10"/>
    <mergeCell ref="A93:C93"/>
    <mergeCell ref="I100:N100"/>
    <mergeCell ref="A88:C88"/>
    <mergeCell ref="B73:C73"/>
    <mergeCell ref="B75:C75"/>
    <mergeCell ref="B31:C31"/>
    <mergeCell ref="B84:C84"/>
    <mergeCell ref="B85:C85"/>
    <mergeCell ref="A50:C50"/>
    <mergeCell ref="B86:C86"/>
    <mergeCell ref="B87:C87"/>
    <mergeCell ref="B52:C52"/>
    <mergeCell ref="B53:C53"/>
    <mergeCell ref="B41:C41"/>
    <mergeCell ref="B42:C42"/>
    <mergeCell ref="A43:C43"/>
    <mergeCell ref="B81:C81"/>
    <mergeCell ref="B40:C40"/>
    <mergeCell ref="A57:C57"/>
    <mergeCell ref="B80:C80"/>
    <mergeCell ref="B82:C82"/>
    <mergeCell ref="B83:C83"/>
    <mergeCell ref="B55:C55"/>
    <mergeCell ref="B77:C7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C5:E5"/>
    <mergeCell ref="C4:E4"/>
    <mergeCell ref="A1:J1"/>
    <mergeCell ref="I101:N101"/>
    <mergeCell ref="A14:C14"/>
    <mergeCell ref="B9:C9"/>
    <mergeCell ref="A18:C18"/>
    <mergeCell ref="A21:C21"/>
    <mergeCell ref="A24:C24"/>
    <mergeCell ref="A28:C28"/>
    <mergeCell ref="A32:C32"/>
    <mergeCell ref="A96:C96"/>
    <mergeCell ref="A99:N99"/>
    <mergeCell ref="A100:C100"/>
    <mergeCell ref="A95:C95"/>
    <mergeCell ref="A97:C97"/>
    <mergeCell ref="A63:C63"/>
    <mergeCell ref="A94:C94"/>
    <mergeCell ref="B72:C72"/>
    <mergeCell ref="B36:N36"/>
    <mergeCell ref="B15:C15"/>
    <mergeCell ref="B19:C19"/>
    <mergeCell ref="B22:C22"/>
    <mergeCell ref="B25:C25"/>
    <mergeCell ref="A35:C35"/>
    <mergeCell ref="B74:C74"/>
    <mergeCell ref="B76:C76"/>
    <mergeCell ref="B30:C30"/>
    <mergeCell ref="B26:C26"/>
    <mergeCell ref="B27:C27"/>
    <mergeCell ref="B78:C78"/>
    <mergeCell ref="A79:C79"/>
    <mergeCell ref="B38:C38"/>
    <mergeCell ref="B69:C69"/>
    <mergeCell ref="B66:C66"/>
    <mergeCell ref="B54:C54"/>
    <mergeCell ref="B51:C51"/>
    <mergeCell ref="B49:C49"/>
    <mergeCell ref="B48:C48"/>
    <mergeCell ref="B45:C45"/>
    <mergeCell ref="B44:C44"/>
    <mergeCell ref="B64:C64"/>
    <mergeCell ref="B61:C61"/>
    <mergeCell ref="B62:C62"/>
    <mergeCell ref="B60:C60"/>
    <mergeCell ref="B59:C59"/>
    <mergeCell ref="B56:C56"/>
    <mergeCell ref="B58:C58"/>
    <mergeCell ref="B47:C47"/>
    <mergeCell ref="B46:C46"/>
  </mergeCells>
  <conditionalFormatting sqref="D95">
    <cfRule type="cellIs" dxfId="0" priority="13" operator="notEqual">
      <formula>1</formula>
    </cfRule>
  </conditionalFormatting>
  <dataValidations count="1">
    <dataValidation type="decimal" allowBlank="1" showInputMessage="1" showErrorMessage="1" sqref="D12:D13 D16:D17 D20 D23 D26:D27 D30:D31 D33:D34 D38:D42 D45:D49 D52:D56 D59:D62 D65:D69 D90:D92 D81:D87 D72:D77"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ignoredErrors>
    <ignoredError sqref="B7 D7:N7 A36 D44 D43 F43 D57 D63 D70 D88 D79 F79 D94 D93 F93 G78 G87 A98:N98 A10 G38 D50 G39 G40 G41 G42 G45 G46 G47 G48 G49 G52 G53 G54 G55 G56 G59 G60 G61 G62 G65 G66 G67 G68 G69 G72 G73 G74 G75 G76 G77 G81 G82 G83 G84 G85 G86 G90 G91 F44:G44 F57:G57 F63:G63 F70:G70 F88:G88 F50:G50 K92 A37 I37 I78 I87 I38 I39 I40 I41 I42 I45 I46 I47 I48 I49 I52 I53 I54 I55 I56 I59 I60 I61 I62 I65 I66 I67 I68 I69 I72 I73 I74 I75 I76 I77 I81 I82 I83 I84 I85 I86 I90 I91 I44 I57 I63 I70 I88 I50 K37 K78 K87 K38 K39 K40 K41 K42 K45 K46 K47 K48 K49 K52 K53 K54 K55 K56 K59 K60 K61 K62 K65 K66 K67 K68 K69 K72 K73 K74 K75 K76 K77 K81 K82 K83 K84 K85 K86 K90 K91 K44 K57 K63 K70 K88 K50 M92 M37 M78 M87 M38 M39 M40 M41 M42 M45 M46 M47 M48 M49 M52 M53 M54 M55 M56 M59 M60 M61 M62 M65 M66 M67 M68 M69 M72 M73 M74 M75 M76 M77 M81 M82 M83 M84 M85 M86 M90 M91 M44 M57 M63 M70 M88 M50 D9:N9 D37:G37" numberStoredAsText="1"/>
    <ignoredError sqref="D14 D18:D19 D32 D21:D22 D24:D25 D28:D29 G27 G33 G20 G23 G26 G30 G31 F14:G14 F18:G19 G35 F21:G22 F24:G25 F28:G29 I27 I33 I20 I23 I26 I30 I31 I14 I18:I19 I35 I21:I22 I24:I25 I28:I29 K27 K33 K20 K23 K26 K30 K31 K14 K18:K19 K35 K21:K22 K24:K25 K28:K29 M27 M33 M20 M23 M26 M30 M31 M14 M18:M19 M35 M21:M22 M24:M25 M28:M29" unlockedFormula="1"/>
    <ignoredError sqref="F32:G32 M32 K32 I32" formula="1" unlockedFormula="1"/>
    <ignoredError sqref="M96 K96 I96 G96 D96:E96 D97:E97 M94 K94 I94 M93 K93 I93 G93 M79 K79 I79 G79 M43 K43 I43 G43 F94:G94 D95 D89 D80 D71 D64 D58 D51 I95 K95 M95 G95 F89:G89 F80:G80 F71:G71 F64:G64 F58:G58 F51:G51 G97 I97 K97 M97 I89 I80 I71 I64 I58 I51 K89 K80 K71 K64 K58 K51 M89 M80 M71 M64 M58 M51" numberStoredAsText="1" unlockedFormula="1"/>
    <ignoredError sqref="A74:A78 A81:A87 A89 A90:A92 A80 A71 A72 A65:A69 A59:A62 A52:A56 A64 A58 A51 A38:A42 A44:A49" twoDigitTextYear="1" numberStoredAsText="1"/>
    <ignoredError sqref="A73 A15:A17 A23 A26:A27 A29:A31 A33 A12 A19:A20 A22" twoDigitTextYear="1"/>
    <ignoredError sqref="H32 J32 L32 N32"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Bidder 1-5</vt:lpstr>
      <vt:lpstr>'Bidder 1-5'!Print_Area</vt:lpstr>
      <vt:lpstr>'Bidder 1-5'!Print_Titles</vt:lpstr>
      <vt:lpstr>Wertung</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Sakshi Bhatnagar</cp:lastModifiedBy>
  <cp:lastPrinted>2019-08-27T04:23:45Z</cp:lastPrinted>
  <dcterms:created xsi:type="dcterms:W3CDTF">2001-02-21T08:54:43Z</dcterms:created>
  <dcterms:modified xsi:type="dcterms:W3CDTF">2020-06-09T11:58:49Z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