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DieseArbeitsmappe" autoCompressPictures="0"/>
  <mc:AlternateContent xmlns:mc="http://schemas.openxmlformats.org/markup-compatibility/2006">
    <mc:Choice Requires="x15">
      <x15ac:absPath xmlns:x15ac="http://schemas.microsoft.com/office/spreadsheetml/2010/11/ac" url="C:\Users\mithia_rah\Desktop\Contract\Special Fund\Market Analysis\Tender Documents\"/>
    </mc:Choice>
  </mc:AlternateContent>
  <xr:revisionPtr revIDLastSave="0" documentId="13_ncr:1_{D6D962A5-4B29-40FA-83C6-444B60AEDC8B}" xr6:coauthVersionLast="45" xr6:coauthVersionMax="45" xr10:uidLastSave="{00000000-0000-0000-0000-000000000000}"/>
  <bookViews>
    <workbookView xWindow="-110" yWindow="-110" windowWidth="19420" windowHeight="1042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N40" i="15" s="1"/>
  <c r="D41" i="15"/>
  <c r="N41" i="15" s="1"/>
  <c r="D42" i="15"/>
  <c r="J42" i="15" s="1"/>
  <c r="D43" i="15"/>
  <c r="H43" i="15" s="1"/>
  <c r="D44" i="15"/>
  <c r="D45" i="15"/>
  <c r="N45" i="15" s="1"/>
  <c r="D46" i="15"/>
  <c r="N46" i="15" s="1"/>
  <c r="D47" i="15"/>
  <c r="H47" i="15" s="1"/>
  <c r="D48" i="10"/>
  <c r="D48" i="15" s="1"/>
  <c r="D50" i="15"/>
  <c r="L50" i="15" s="1"/>
  <c r="D51" i="15"/>
  <c r="H51" i="15" s="1"/>
  <c r="D52" i="15"/>
  <c r="N52" i="15" s="1"/>
  <c r="D53" i="15"/>
  <c r="N53" i="15" s="1"/>
  <c r="D54" i="15"/>
  <c r="N54" i="15" s="1"/>
  <c r="D55" i="15"/>
  <c r="H55" i="15" s="1"/>
  <c r="D56" i="15"/>
  <c r="L56" i="15" s="1"/>
  <c r="D57" i="15"/>
  <c r="J57" i="15" s="1"/>
  <c r="D58" i="10"/>
  <c r="D58" i="15" s="1"/>
  <c r="D60" i="15"/>
  <c r="L60" i="15" s="1"/>
  <c r="D61" i="15"/>
  <c r="N61" i="15" s="1"/>
  <c r="D62" i="15"/>
  <c r="H62" i="15" s="1"/>
  <c r="D63" i="15"/>
  <c r="J63" i="15" s="1"/>
  <c r="D64" i="15"/>
  <c r="N64" i="15" s="1"/>
  <c r="D65" i="15"/>
  <c r="L65" i="15" s="1"/>
  <c r="D66" i="15"/>
  <c r="D67" i="15"/>
  <c r="J67" i="15" s="1"/>
  <c r="D68" i="10"/>
  <c r="D68" i="15" s="1"/>
  <c r="D70" i="15"/>
  <c r="J70" i="15" s="1"/>
  <c r="D71" i="15"/>
  <c r="L71" i="15" s="1"/>
  <c r="D72" i="15"/>
  <c r="L72" i="15" s="1"/>
  <c r="D73" i="15"/>
  <c r="H73" i="15" s="1"/>
  <c r="D74" i="15"/>
  <c r="H74" i="15" s="1"/>
  <c r="D75" i="15"/>
  <c r="L75" i="15" s="1"/>
  <c r="D76" i="15"/>
  <c r="D77" i="15"/>
  <c r="L77" i="15" s="1"/>
  <c r="D78" i="10"/>
  <c r="D78" i="15" s="1"/>
  <c r="D80" i="15"/>
  <c r="H80" i="15" s="1"/>
  <c r="D81" i="15"/>
  <c r="L81" i="15" s="1"/>
  <c r="D82" i="15"/>
  <c r="N82" i="15" s="1"/>
  <c r="D83" i="15"/>
  <c r="N83" i="15" s="1"/>
  <c r="D84" i="15"/>
  <c r="D85" i="15"/>
  <c r="H85" i="15" s="1"/>
  <c r="D86" i="15"/>
  <c r="N86" i="15" s="1"/>
  <c r="D87" i="15"/>
  <c r="N87" i="15" s="1"/>
  <c r="D88" i="10"/>
  <c r="D88" i="15"/>
  <c r="D90" i="15"/>
  <c r="H90" i="15" s="1"/>
  <c r="D91" i="15"/>
  <c r="N91" i="15" s="1"/>
  <c r="D92" i="15"/>
  <c r="L92" i="15" s="1"/>
  <c r="D93" i="15"/>
  <c r="H93" i="15" s="1"/>
  <c r="D94" i="15"/>
  <c r="N94" i="15" s="1"/>
  <c r="D95" i="15"/>
  <c r="N95" i="15" s="1"/>
  <c r="D96" i="15"/>
  <c r="H96" i="15" s="1"/>
  <c r="D97" i="10"/>
  <c r="D97" i="15" s="1"/>
  <c r="D99" i="15"/>
  <c r="N99" i="15" s="1"/>
  <c r="D100" i="15"/>
  <c r="N100" i="15" s="1"/>
  <c r="D101" i="15"/>
  <c r="F101" i="15" s="1"/>
  <c r="D102" i="15"/>
  <c r="L102" i="15" s="1"/>
  <c r="D103" i="15"/>
  <c r="N103" i="15" s="1"/>
  <c r="D104" i="15"/>
  <c r="F104" i="15" s="1"/>
  <c r="D105" i="15"/>
  <c r="J105" i="15" s="1"/>
  <c r="D106" i="10"/>
  <c r="D106" i="15"/>
  <c r="D108" i="15"/>
  <c r="N108" i="15" s="1"/>
  <c r="D109" i="15"/>
  <c r="H109" i="15" s="1"/>
  <c r="D110" i="15"/>
  <c r="N110" i="15" s="1"/>
  <c r="D111" i="10"/>
  <c r="D111" i="15" s="1"/>
  <c r="D14" i="10"/>
  <c r="D18" i="10"/>
  <c r="D18" i="15" s="1"/>
  <c r="D22" i="10"/>
  <c r="D22" i="15" s="1"/>
  <c r="D26" i="10"/>
  <c r="D26" i="15" s="1"/>
  <c r="D30" i="10"/>
  <c r="D30" i="15" s="1"/>
  <c r="D35" i="10"/>
  <c r="D35" i="15" s="1"/>
  <c r="D12" i="15"/>
  <c r="D13" i="15"/>
  <c r="L13" i="15" s="1"/>
  <c r="D14" i="15"/>
  <c r="D16" i="15"/>
  <c r="N16" i="15" s="1"/>
  <c r="D17" i="15"/>
  <c r="H17" i="15" s="1"/>
  <c r="D20" i="15"/>
  <c r="H20" i="15" s="1"/>
  <c r="D21" i="15"/>
  <c r="J21" i="15" s="1"/>
  <c r="D24" i="15"/>
  <c r="H24" i="15" s="1"/>
  <c r="D25" i="15"/>
  <c r="L25" i="15" s="1"/>
  <c r="D28" i="15"/>
  <c r="F28" i="15" s="1"/>
  <c r="F30" i="15" s="1"/>
  <c r="D29" i="15"/>
  <c r="F29" i="15" s="1"/>
  <c r="D32" i="15"/>
  <c r="H32" i="15" s="1"/>
  <c r="D33" i="15"/>
  <c r="L33" i="15" s="1"/>
  <c r="D34" i="15"/>
  <c r="N34" i="15" s="1"/>
  <c r="D36" i="15"/>
  <c r="L36" i="15" s="1"/>
  <c r="M4" i="15"/>
  <c r="M3" i="15"/>
  <c r="M2" i="15"/>
  <c r="G3" i="15"/>
  <c r="C3" i="15"/>
  <c r="C4" i="15"/>
  <c r="C5" i="15"/>
  <c r="C2" i="15"/>
  <c r="P115" i="15"/>
  <c r="P114" i="15"/>
  <c r="P113" i="15"/>
  <c r="P112" i="15"/>
  <c r="P111" i="15"/>
  <c r="P110" i="15"/>
  <c r="P109" i="15"/>
  <c r="N109" i="15"/>
  <c r="L109" i="15"/>
  <c r="J109" i="15"/>
  <c r="P108" i="15"/>
  <c r="J108" i="15"/>
  <c r="H108" i="15"/>
  <c r="F108" i="15"/>
  <c r="P107" i="15"/>
  <c r="P106" i="15"/>
  <c r="P105" i="15"/>
  <c r="N105" i="15"/>
  <c r="L105" i="15"/>
  <c r="P104" i="15"/>
  <c r="N104" i="15"/>
  <c r="L104" i="15"/>
  <c r="J104" i="15"/>
  <c r="H104" i="15"/>
  <c r="P103" i="15"/>
  <c r="P102" i="15"/>
  <c r="N102" i="15"/>
  <c r="P101" i="15"/>
  <c r="L101" i="15"/>
  <c r="J101" i="15"/>
  <c r="H101" i="15"/>
  <c r="P100" i="15"/>
  <c r="H100" i="15"/>
  <c r="F100" i="15"/>
  <c r="P99" i="15"/>
  <c r="P98" i="15"/>
  <c r="P97" i="15"/>
  <c r="P96" i="15"/>
  <c r="N96" i="15"/>
  <c r="L96" i="15"/>
  <c r="J96" i="15"/>
  <c r="P95" i="15"/>
  <c r="P94" i="15"/>
  <c r="P93" i="15"/>
  <c r="N93" i="15"/>
  <c r="L93" i="15"/>
  <c r="J93" i="15"/>
  <c r="P92" i="15"/>
  <c r="N92" i="15"/>
  <c r="P91" i="15"/>
  <c r="P90" i="15"/>
  <c r="J90" i="15"/>
  <c r="P89" i="15"/>
  <c r="P88" i="15"/>
  <c r="P87" i="15"/>
  <c r="P86" i="15"/>
  <c r="P85" i="15"/>
  <c r="N85" i="15"/>
  <c r="L85" i="15"/>
  <c r="J85" i="15"/>
  <c r="P84" i="15"/>
  <c r="N84" i="15"/>
  <c r="L84" i="15"/>
  <c r="J84" i="15"/>
  <c r="H84" i="15"/>
  <c r="F84" i="15"/>
  <c r="P83" i="15"/>
  <c r="J83" i="15"/>
  <c r="F83" i="15"/>
  <c r="P82" i="15"/>
  <c r="F82" i="15"/>
  <c r="P81" i="15"/>
  <c r="N81" i="15"/>
  <c r="P80" i="15"/>
  <c r="N80" i="15"/>
  <c r="L80" i="15"/>
  <c r="J80" i="15"/>
  <c r="P79" i="15"/>
  <c r="P78" i="15"/>
  <c r="P77" i="15"/>
  <c r="N77" i="15"/>
  <c r="J77" i="15"/>
  <c r="H77" i="15"/>
  <c r="F77" i="15"/>
  <c r="P76" i="15"/>
  <c r="N76" i="15"/>
  <c r="L76" i="15"/>
  <c r="J76" i="15"/>
  <c r="H76" i="15"/>
  <c r="F76" i="15"/>
  <c r="P75" i="15"/>
  <c r="N75" i="15"/>
  <c r="F75" i="15"/>
  <c r="P74" i="15"/>
  <c r="N74" i="15"/>
  <c r="L74" i="15"/>
  <c r="J74" i="15"/>
  <c r="P73" i="15"/>
  <c r="J73" i="15"/>
  <c r="F73" i="15"/>
  <c r="P72" i="15"/>
  <c r="P71" i="15"/>
  <c r="N71" i="15"/>
  <c r="P70" i="15"/>
  <c r="L70" i="15"/>
  <c r="P69" i="15"/>
  <c r="P68" i="15"/>
  <c r="P67" i="15"/>
  <c r="N67" i="15"/>
  <c r="L67" i="15"/>
  <c r="P66" i="15"/>
  <c r="N66" i="15"/>
  <c r="L66" i="15"/>
  <c r="J66" i="15"/>
  <c r="H66" i="15"/>
  <c r="F66" i="15"/>
  <c r="P65" i="15"/>
  <c r="P64" i="15"/>
  <c r="P63" i="15"/>
  <c r="P62" i="15"/>
  <c r="P61" i="15"/>
  <c r="F61" i="15"/>
  <c r="P60" i="15"/>
  <c r="N60" i="15"/>
  <c r="P59" i="15"/>
  <c r="P58" i="15"/>
  <c r="P57" i="15"/>
  <c r="L57" i="15"/>
  <c r="P56" i="15"/>
  <c r="P55" i="15"/>
  <c r="P54" i="15"/>
  <c r="P53" i="15"/>
  <c r="P52" i="15"/>
  <c r="L52" i="15"/>
  <c r="J52" i="15"/>
  <c r="F52" i="15"/>
  <c r="P51" i="15"/>
  <c r="N51" i="15"/>
  <c r="J51" i="15"/>
  <c r="P50" i="15"/>
  <c r="P49" i="15"/>
  <c r="P48" i="15"/>
  <c r="P47" i="15"/>
  <c r="P46" i="15"/>
  <c r="P45" i="15"/>
  <c r="P44" i="15"/>
  <c r="N44" i="15"/>
  <c r="L44" i="15"/>
  <c r="J44" i="15"/>
  <c r="H44" i="15"/>
  <c r="F44" i="15"/>
  <c r="P43" i="15"/>
  <c r="P42" i="15"/>
  <c r="N42" i="15"/>
  <c r="F42" i="15"/>
  <c r="P41" i="15"/>
  <c r="P40" i="15"/>
  <c r="H40" i="15"/>
  <c r="P39" i="15"/>
  <c r="P38" i="15"/>
  <c r="P37" i="15"/>
  <c r="P36" i="15"/>
  <c r="P35" i="15"/>
  <c r="P34" i="15"/>
  <c r="J34" i="15"/>
  <c r="P33" i="15"/>
  <c r="P32" i="15"/>
  <c r="L32" i="15"/>
  <c r="J32" i="15"/>
  <c r="P31" i="15"/>
  <c r="P30" i="15"/>
  <c r="P29" i="15"/>
  <c r="N28" i="15"/>
  <c r="L29" i="15"/>
  <c r="J29" i="15"/>
  <c r="H29" i="15"/>
  <c r="P28" i="15"/>
  <c r="L28" i="15"/>
  <c r="J28" i="15"/>
  <c r="H28" i="15"/>
  <c r="P27" i="15"/>
  <c r="P26" i="15"/>
  <c r="P25" i="15"/>
  <c r="N25" i="15"/>
  <c r="P24" i="15"/>
  <c r="N24" i="15"/>
  <c r="P23" i="15"/>
  <c r="P22" i="15"/>
  <c r="P21" i="15"/>
  <c r="N21" i="15"/>
  <c r="P20" i="15"/>
  <c r="P19" i="15"/>
  <c r="P18" i="15"/>
  <c r="P17" i="15"/>
  <c r="P16" i="15"/>
  <c r="P15" i="15"/>
  <c r="P14" i="15"/>
  <c r="P13" i="15"/>
  <c r="N13" i="15"/>
  <c r="J13" i="15"/>
  <c r="F13" i="15"/>
  <c r="P12" i="15"/>
  <c r="N12" i="15"/>
  <c r="L12" i="15"/>
  <c r="J12" i="15"/>
  <c r="H12" i="15"/>
  <c r="F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30" i="10" s="1"/>
  <c r="N25" i="10"/>
  <c r="N24" i="10"/>
  <c r="N21" i="10"/>
  <c r="N20" i="10"/>
  <c r="N22" i="10" s="1"/>
  <c r="N17" i="10"/>
  <c r="N16" i="10"/>
  <c r="N13" i="10"/>
  <c r="N12" i="10"/>
  <c r="L36" i="10"/>
  <c r="L34" i="10"/>
  <c r="L32" i="10"/>
  <c r="L33" i="10"/>
  <c r="L29" i="10"/>
  <c r="L30" i="10" s="1"/>
  <c r="L28" i="10"/>
  <c r="L25" i="10"/>
  <c r="L24" i="10"/>
  <c r="L26" i="10" s="1"/>
  <c r="L21" i="10"/>
  <c r="L20" i="10"/>
  <c r="L22" i="10" s="1"/>
  <c r="L17" i="10"/>
  <c r="L16" i="10"/>
  <c r="L13" i="10"/>
  <c r="L12" i="10"/>
  <c r="J36" i="10"/>
  <c r="J34" i="10"/>
  <c r="J33" i="10"/>
  <c r="J32" i="10"/>
  <c r="J29" i="10"/>
  <c r="J28" i="10"/>
  <c r="J25" i="10"/>
  <c r="J26" i="10" s="1"/>
  <c r="J24" i="10"/>
  <c r="J21" i="10"/>
  <c r="J20" i="10"/>
  <c r="J22" i="10" s="1"/>
  <c r="J17" i="10"/>
  <c r="J16" i="10"/>
  <c r="J13" i="10"/>
  <c r="J12" i="10"/>
  <c r="J14" i="10" s="1"/>
  <c r="H36" i="10"/>
  <c r="H34" i="10"/>
  <c r="H33" i="10"/>
  <c r="H32" i="10"/>
  <c r="H35" i="10" s="1"/>
  <c r="H29" i="10"/>
  <c r="H28" i="10"/>
  <c r="H25" i="10"/>
  <c r="H24" i="10"/>
  <c r="H26" i="10" s="1"/>
  <c r="H21" i="10"/>
  <c r="H20" i="10"/>
  <c r="H17" i="10"/>
  <c r="H16" i="10"/>
  <c r="H18" i="10" s="1"/>
  <c r="H13" i="10"/>
  <c r="H12" i="10"/>
  <c r="N110" i="10"/>
  <c r="N109" i="10"/>
  <c r="N111" i="10" s="1"/>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05" i="10"/>
  <c r="L104" i="10"/>
  <c r="L103" i="10"/>
  <c r="L102" i="10"/>
  <c r="L101" i="10"/>
  <c r="L100" i="10"/>
  <c r="L99" i="10"/>
  <c r="L96" i="10"/>
  <c r="L95" i="10"/>
  <c r="L94" i="10"/>
  <c r="L93" i="10"/>
  <c r="L92" i="10"/>
  <c r="L91" i="10"/>
  <c r="L90" i="10"/>
  <c r="L87" i="10"/>
  <c r="L86" i="10"/>
  <c r="L85" i="10"/>
  <c r="L84" i="10"/>
  <c r="L83" i="10"/>
  <c r="L82" i="10"/>
  <c r="L81" i="10"/>
  <c r="L80" i="10"/>
  <c r="L88" i="10" s="1"/>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05" i="10"/>
  <c r="J104" i="10"/>
  <c r="J103" i="10"/>
  <c r="J102" i="10"/>
  <c r="J101" i="10"/>
  <c r="J106" i="10" s="1"/>
  <c r="J100" i="10"/>
  <c r="J99" i="10"/>
  <c r="J96" i="10"/>
  <c r="J95" i="10"/>
  <c r="J94" i="10"/>
  <c r="J93" i="10"/>
  <c r="J92" i="10"/>
  <c r="J91" i="10"/>
  <c r="J90" i="10"/>
  <c r="J87" i="10"/>
  <c r="J86" i="10"/>
  <c r="J85" i="10"/>
  <c r="J84" i="10"/>
  <c r="J83" i="10"/>
  <c r="J82" i="10"/>
  <c r="J81" i="10"/>
  <c r="J88" i="10" s="1"/>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11" i="10" s="1"/>
  <c r="H105" i="10"/>
  <c r="H104" i="10"/>
  <c r="H103" i="10"/>
  <c r="H102" i="10"/>
  <c r="H106" i="10" s="1"/>
  <c r="H101" i="10"/>
  <c r="H100" i="10"/>
  <c r="H99" i="10"/>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1" i="10"/>
  <c r="F100" i="10"/>
  <c r="F99" i="10"/>
  <c r="F106" i="10" s="1"/>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30" i="10" s="1"/>
  <c r="F28" i="10"/>
  <c r="F25" i="10"/>
  <c r="F24" i="10"/>
  <c r="F21" i="10"/>
  <c r="F20" i="10"/>
  <c r="F22" i="10" s="1"/>
  <c r="F17" i="10"/>
  <c r="F16" i="10"/>
  <c r="F18" i="10" s="1"/>
  <c r="F13" i="10"/>
  <c r="F14" i="10" s="1"/>
  <c r="F12" i="10"/>
  <c r="H22" i="10"/>
  <c r="H30" i="10"/>
  <c r="J30" i="10"/>
  <c r="L73" i="15" l="1"/>
  <c r="J99" i="15"/>
  <c r="F111" i="10"/>
  <c r="L106" i="10"/>
  <c r="N73" i="15"/>
  <c r="H82" i="15"/>
  <c r="L90" i="15"/>
  <c r="H88" i="10"/>
  <c r="J100" i="15"/>
  <c r="L108" i="15"/>
  <c r="F88" i="10"/>
  <c r="J111" i="10"/>
  <c r="N14" i="10"/>
  <c r="F36" i="15"/>
  <c r="N65" i="15"/>
  <c r="L82" i="15"/>
  <c r="L100" i="15"/>
  <c r="N88" i="10"/>
  <c r="J82" i="15"/>
  <c r="N90" i="15"/>
  <c r="L111" i="10"/>
  <c r="N35" i="10"/>
  <c r="N14" i="15"/>
  <c r="J55" i="15"/>
  <c r="N72" i="15"/>
  <c r="F74" i="15"/>
  <c r="F90" i="15"/>
  <c r="F99" i="15"/>
  <c r="N106" i="10"/>
  <c r="F65" i="15"/>
  <c r="L21" i="15"/>
  <c r="H99" i="15"/>
  <c r="F34" i="15"/>
  <c r="F14" i="15"/>
  <c r="H13" i="15"/>
  <c r="H14" i="15" s="1"/>
  <c r="H14" i="10"/>
  <c r="H37" i="10" s="1"/>
  <c r="N57" i="15"/>
  <c r="F57" i="15"/>
  <c r="H57" i="15"/>
  <c r="N43" i="15"/>
  <c r="F46" i="15"/>
  <c r="H46" i="15"/>
  <c r="F92" i="15"/>
  <c r="H92" i="15"/>
  <c r="J92" i="15"/>
  <c r="F91" i="15"/>
  <c r="J91" i="15"/>
  <c r="F20" i="15"/>
  <c r="J20" i="15"/>
  <c r="J22" i="15" s="1"/>
  <c r="N20" i="15"/>
  <c r="N22" i="15" s="1"/>
  <c r="H42" i="15"/>
  <c r="L42" i="15"/>
  <c r="F40" i="15"/>
  <c r="F41" i="15"/>
  <c r="H41" i="15"/>
  <c r="J41" i="15"/>
  <c r="L41" i="15"/>
  <c r="J40" i="15"/>
  <c r="L40" i="15"/>
  <c r="L20" i="15"/>
  <c r="L22" i="15" s="1"/>
  <c r="J17" i="15"/>
  <c r="L17" i="15"/>
  <c r="L18" i="10"/>
  <c r="F35" i="10"/>
  <c r="J24" i="15"/>
  <c r="L24" i="15"/>
  <c r="L26" i="15" s="1"/>
  <c r="L35" i="10"/>
  <c r="J35" i="10"/>
  <c r="J37" i="10" s="1"/>
  <c r="N18" i="10"/>
  <c r="D37" i="10"/>
  <c r="D37" i="15" s="1"/>
  <c r="J18" i="10"/>
  <c r="F97" i="10"/>
  <c r="H97" i="10"/>
  <c r="J97" i="10"/>
  <c r="L97" i="10"/>
  <c r="N97" i="10"/>
  <c r="L78" i="10"/>
  <c r="N78" i="10"/>
  <c r="F78" i="10"/>
  <c r="H78" i="10"/>
  <c r="J78" i="10"/>
  <c r="H65" i="15"/>
  <c r="J65" i="15"/>
  <c r="N68" i="10"/>
  <c r="F64" i="15"/>
  <c r="F68" i="10"/>
  <c r="L68" i="10"/>
  <c r="H61" i="15"/>
  <c r="L61" i="15"/>
  <c r="F60" i="15"/>
  <c r="H68" i="10"/>
  <c r="J68" i="10"/>
  <c r="H60" i="15"/>
  <c r="J60" i="15"/>
  <c r="N56" i="15"/>
  <c r="L55" i="15"/>
  <c r="F53" i="15"/>
  <c r="J53" i="15"/>
  <c r="L58" i="10"/>
  <c r="H52" i="15"/>
  <c r="H58" i="10"/>
  <c r="F58" i="10"/>
  <c r="F51" i="15"/>
  <c r="L51" i="15"/>
  <c r="N50" i="15"/>
  <c r="J58" i="10"/>
  <c r="N58" i="10"/>
  <c r="H50" i="15"/>
  <c r="F50" i="15"/>
  <c r="J50" i="15"/>
  <c r="J43" i="15"/>
  <c r="L43" i="15"/>
  <c r="J48" i="10"/>
  <c r="F26" i="10"/>
  <c r="F37" i="10" s="1"/>
  <c r="N26" i="15"/>
  <c r="N26" i="10"/>
  <c r="L14" i="10"/>
  <c r="L37" i="10" s="1"/>
  <c r="N33" i="15"/>
  <c r="H30" i="15"/>
  <c r="F45" i="15"/>
  <c r="J45" i="15"/>
  <c r="F48" i="10"/>
  <c r="L48" i="10"/>
  <c r="H48" i="10"/>
  <c r="N48" i="10"/>
  <c r="N17" i="15"/>
  <c r="N18" i="15" s="1"/>
  <c r="H64" i="15"/>
  <c r="N88" i="15"/>
  <c r="J64" i="15"/>
  <c r="H16" i="15"/>
  <c r="H18" i="15" s="1"/>
  <c r="N29" i="15"/>
  <c r="N30" i="15" s="1"/>
  <c r="F33" i="15"/>
  <c r="F56" i="15"/>
  <c r="J62" i="15"/>
  <c r="L64" i="15"/>
  <c r="F72" i="15"/>
  <c r="F81" i="15"/>
  <c r="L14" i="15"/>
  <c r="F16" i="15"/>
  <c r="H33" i="15"/>
  <c r="J47" i="15"/>
  <c r="H56" i="15"/>
  <c r="H72" i="15"/>
  <c r="H81" i="15"/>
  <c r="F105" i="15"/>
  <c r="N111" i="15"/>
  <c r="J30" i="15"/>
  <c r="L30" i="15"/>
  <c r="J14" i="15"/>
  <c r="F17" i="15"/>
  <c r="J33" i="15"/>
  <c r="J35" i="15" s="1"/>
  <c r="L47" i="15"/>
  <c r="F54" i="15"/>
  <c r="J56" i="15"/>
  <c r="L63" i="15"/>
  <c r="J72" i="15"/>
  <c r="F80" i="15"/>
  <c r="J81" i="15"/>
  <c r="F96" i="15"/>
  <c r="H105" i="15"/>
  <c r="N32" i="15"/>
  <c r="H54" i="15"/>
  <c r="N63" i="15"/>
  <c r="N97" i="15"/>
  <c r="L78" i="15"/>
  <c r="J16" i="15"/>
  <c r="H36" i="15"/>
  <c r="J46" i="15"/>
  <c r="N47" i="15"/>
  <c r="N48" i="15" s="1"/>
  <c r="J54" i="15"/>
  <c r="N55" i="15"/>
  <c r="L62" i="15"/>
  <c r="N70" i="15"/>
  <c r="N78" i="15" s="1"/>
  <c r="F87" i="15"/>
  <c r="F95" i="15"/>
  <c r="L16" i="15"/>
  <c r="L18" i="15" s="1"/>
  <c r="F21" i="15"/>
  <c r="F22" i="15" s="1"/>
  <c r="H34" i="15"/>
  <c r="H35" i="15" s="1"/>
  <c r="J36" i="15"/>
  <c r="H45" i="15"/>
  <c r="L46" i="15"/>
  <c r="H53" i="15"/>
  <c r="L54" i="15"/>
  <c r="J61" i="15"/>
  <c r="N62" i="15"/>
  <c r="H83" i="15"/>
  <c r="H87" i="15"/>
  <c r="H91" i="15"/>
  <c r="H95" i="15"/>
  <c r="L99" i="15"/>
  <c r="N101" i="15"/>
  <c r="N106" i="15" s="1"/>
  <c r="F103" i="15"/>
  <c r="F71" i="15"/>
  <c r="F86" i="15"/>
  <c r="H103" i="15"/>
  <c r="F110" i="15"/>
  <c r="F24" i="15"/>
  <c r="H25" i="15"/>
  <c r="H26" i="15" s="1"/>
  <c r="L34" i="15"/>
  <c r="L35" i="15" s="1"/>
  <c r="N36" i="15"/>
  <c r="L45" i="15"/>
  <c r="L53" i="15"/>
  <c r="F63" i="15"/>
  <c r="F67" i="15"/>
  <c r="F70" i="15"/>
  <c r="H71" i="15"/>
  <c r="H75" i="15"/>
  <c r="L83" i="15"/>
  <c r="H86" i="15"/>
  <c r="L87" i="15"/>
  <c r="L91" i="15"/>
  <c r="H94" i="15"/>
  <c r="L95" i="15"/>
  <c r="F102" i="15"/>
  <c r="J103" i="15"/>
  <c r="H110" i="15"/>
  <c r="H111" i="15" s="1"/>
  <c r="J87" i="15"/>
  <c r="J95" i="15"/>
  <c r="H21" i="15"/>
  <c r="H22" i="15" s="1"/>
  <c r="J25" i="15"/>
  <c r="J26" i="15" s="1"/>
  <c r="F32" i="15"/>
  <c r="F43" i="15"/>
  <c r="F47" i="15"/>
  <c r="F55" i="15"/>
  <c r="H63" i="15"/>
  <c r="H67" i="15"/>
  <c r="H70" i="15"/>
  <c r="J71" i="15"/>
  <c r="J78" i="15" s="1"/>
  <c r="J75" i="15"/>
  <c r="F85" i="15"/>
  <c r="J86" i="15"/>
  <c r="F93" i="15"/>
  <c r="J94" i="15"/>
  <c r="H102" i="15"/>
  <c r="H106" i="15" s="1"/>
  <c r="L103" i="15"/>
  <c r="F109" i="15"/>
  <c r="F111" i="15" s="1"/>
  <c r="J110" i="15"/>
  <c r="J111" i="15" s="1"/>
  <c r="D112" i="10"/>
  <c r="D112" i="15" s="1"/>
  <c r="F25" i="15"/>
  <c r="F94" i="15"/>
  <c r="F62" i="15"/>
  <c r="L86" i="15"/>
  <c r="L94" i="15"/>
  <c r="J102" i="15"/>
  <c r="L110" i="15"/>
  <c r="L111" i="15" s="1"/>
  <c r="F88" i="15" l="1"/>
  <c r="L106" i="15"/>
  <c r="N68" i="15"/>
  <c r="F18" i="15"/>
  <c r="H58" i="15"/>
  <c r="J97" i="15"/>
  <c r="H48" i="15"/>
  <c r="N37" i="10"/>
  <c r="J18" i="15"/>
  <c r="N35" i="15"/>
  <c r="L37" i="15"/>
  <c r="F112" i="10"/>
  <c r="F113" i="10" s="1"/>
  <c r="F114" i="10" s="1"/>
  <c r="F68" i="15"/>
  <c r="L68" i="15"/>
  <c r="J68" i="15"/>
  <c r="H68" i="15"/>
  <c r="N58" i="15"/>
  <c r="H112" i="10"/>
  <c r="H113" i="10" s="1"/>
  <c r="H114" i="10" s="1"/>
  <c r="L58" i="15"/>
  <c r="L112" i="10"/>
  <c r="L113" i="10" s="1"/>
  <c r="L114" i="10" s="1"/>
  <c r="J112" i="10"/>
  <c r="J113" i="10" s="1"/>
  <c r="J114" i="10" s="1"/>
  <c r="F58" i="15"/>
  <c r="N112" i="10"/>
  <c r="L48" i="15"/>
  <c r="J48" i="15"/>
  <c r="N37" i="15"/>
  <c r="F97" i="15"/>
  <c r="F35" i="15"/>
  <c r="F78" i="15"/>
  <c r="J106" i="15"/>
  <c r="H97" i="15"/>
  <c r="H37" i="15"/>
  <c r="J88" i="15"/>
  <c r="F106" i="15"/>
  <c r="H88" i="15"/>
  <c r="J58" i="15"/>
  <c r="N112" i="15"/>
  <c r="J37" i="15"/>
  <c r="F48" i="15"/>
  <c r="D113" i="10"/>
  <c r="D113" i="15" s="1"/>
  <c r="H78" i="15"/>
  <c r="L97" i="15"/>
  <c r="F26" i="15"/>
  <c r="L88" i="15"/>
  <c r="F37" i="15" l="1"/>
  <c r="N113" i="10"/>
  <c r="N114" i="10" s="1"/>
  <c r="H112" i="15"/>
  <c r="H113" i="15" s="1"/>
  <c r="H114" i="15" s="1"/>
  <c r="J112" i="15"/>
  <c r="J113" i="15" s="1"/>
  <c r="J114" i="15" s="1"/>
  <c r="F112" i="15"/>
  <c r="F113" i="15" s="1"/>
  <c r="F114" i="15" s="1"/>
  <c r="L112" i="15"/>
  <c r="L113" i="15" s="1"/>
  <c r="L114" i="15" s="1"/>
  <c r="N113" i="15"/>
  <c r="N114" i="15" s="1"/>
  <c r="L115" i="10" l="1"/>
  <c r="J115" i="15"/>
  <c r="J115" i="10"/>
  <c r="N115" i="10"/>
  <c r="F115" i="15"/>
  <c r="N115" i="15"/>
  <c r="L115" i="15"/>
  <c r="H115" i="10"/>
  <c r="F115" i="10"/>
  <c r="H115" i="15"/>
</calcChain>
</file>

<file path=xl/sharedStrings.xml><?xml version="1.0" encoding="utf-8"?>
<sst xmlns="http://schemas.openxmlformats.org/spreadsheetml/2006/main" count="499" uniqueCount="189">
  <si>
    <t>(2)</t>
  </si>
  <si>
    <t>(1)</t>
  </si>
  <si>
    <t>(3)</t>
  </si>
  <si>
    <t>(4)</t>
  </si>
  <si>
    <t>2.1</t>
  </si>
  <si>
    <t>in %</t>
  </si>
  <si>
    <t>(max.10)</t>
  </si>
  <si>
    <t>(2)x(3)</t>
  </si>
  <si>
    <t>PN</t>
  </si>
  <si>
    <t>Name</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</si>
  <si>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</si>
  <si>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</si>
  <si>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</si>
  <si>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</si>
  <si>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</si>
  <si>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</si>
  <si>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</si>
  <si>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</si>
  <si>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</si>
  <si>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</si>
  <si>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</si>
  <si>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</si>
  <si>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</si>
  <si>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</si>
  <si>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</si>
  <si>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</si>
  <si>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</si>
  <si>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</si>
  <si>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</si>
  <si>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</si>
  <si>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</si>
  <si>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</si>
  <si>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</si>
  <si>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</si>
  <si>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</si>
  <si>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</si>
  <si>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</si>
  <si>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</si>
  <si>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</si>
  <si>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</si>
  <si>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</si>
  <si>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</si>
  <si>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</si>
  <si>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</si>
  <si>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</si>
  <si>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</si>
  <si>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</si>
  <si>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</si>
  <si>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</si>
  <si>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</si>
  <si>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</si>
  <si>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</si>
  <si>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</si>
  <si>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</si>
  <si>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</si>
  <si>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</si>
  <si>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</si>
  <si>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</si>
  <si>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</si>
  <si>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</si>
  <si>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</si>
  <si>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</si>
  <si>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</si>
  <si>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</si>
  <si>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</si>
  <si>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</si>
  <si>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</si>
  <si>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</si>
  <si>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</si>
  <si>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</si>
  <si>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</si>
  <si>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</si>
  <si>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</si>
  <si>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</si>
  <si>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</si>
  <si>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</si>
  <si>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</si>
  <si>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</si>
  <si>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</si>
  <si>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</si>
  <si>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</si>
  <si>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</si>
  <si>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</si>
  <si>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</si>
  <si>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</si>
  <si>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</si>
  <si>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</si>
  <si>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</si>
  <si>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</si>
  <si>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</si>
  <si>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</si>
  <si>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</si>
  <si>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</si>
  <si>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</si>
  <si>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</si>
  <si>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</si>
  <si>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</si>
  <si>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</si>
  <si>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</si>
  <si>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</si>
  <si>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</si>
  <si>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</si>
  <si>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Individual assessment/overall assessment</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</si>
  <si>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</si>
  <si>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</si>
  <si>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</si>
  <si>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</si>
  <si>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</si>
  <si>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</si>
  <si>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</si>
  <si>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</si>
  <si>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</si>
  <si>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</si>
  <si>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</si>
  <si>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</si>
  <si>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</si>
  <si>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</si>
  <si>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</si>
  <si>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</si>
  <si>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</si>
  <si>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</si>
  <si>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</si>
  <si>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</si>
  <si>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</si>
  <si>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</si>
  <si>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</si>
  <si>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</si>
  <si>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</si>
  <si>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</si>
  <si>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</si>
  <si>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</si>
  <si>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</si>
  <si>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</si>
  <si>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</si>
  <si>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</si>
  <si>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</si>
  <si>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</si>
  <si>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</si>
  <si>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</si>
  <si>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</si>
  <si>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</si>
  <si>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</si>
  <si>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</si>
  <si>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</si>
  <si>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</si>
  <si>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</si>
  <si>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</si>
  <si>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</si>
  <si>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</si>
  <si>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</si>
  <si>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</si>
  <si>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</si>
  <si>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</si>
  <si>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</si>
  <si>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</si>
  <si>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</si>
  <si>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</si>
  <si>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</si>
  <si>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</si>
  <si>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</si>
  <si>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</si>
  <si>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</si>
  <si>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</si>
  <si>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</si>
  <si>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</si>
  <si>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</si>
  <si>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</si>
  <si>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</si>
  <si>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</si>
  <si>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</si>
  <si>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</si>
  <si>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</si>
  <si>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</si>
  <si>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</si>
  <si>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</si>
  <si>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</si>
  <si>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</si>
  <si>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</si>
  <si>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</si>
  <si>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</si>
  <si>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</si>
  <si>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</si>
  <si>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</si>
  <si>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</si>
  <si>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</si>
  <si>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</si>
  <si>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2100</t>
  </si>
  <si>
    <t>1995.3511.3-100</t>
  </si>
  <si>
    <t>Market analysis of electric cooking devices in India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</si>
</sst>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7">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49" fontId="3" fillId="0" borderId="19" xfId="0" applyNumberFormat="1" applyFont="1" applyBorder="1" applyAlignment="1" applyProtection="1">
      <alignment horizontal="center" vertical="center"/>
    </xf>
    <xf numFmtId="1" fontId="2" fillId="5" borderId="13" xfId="1" applyNumberFormat="1" applyFont="1" applyFill="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0" fillId="0" borderId="3" xfId="0" applyNumberFormat="1" applyFont="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49" fontId="1" fillId="0" borderId="17" xfId="0" quotePrefix="1" applyNumberFormat="1" applyFont="1" applyFill="1" applyBorder="1" applyAlignment="1" applyProtection="1">
      <alignment horizontal="center" vertical="center"/>
    </xf>
    <xf numFmtId="49" fontId="1" fillId="0" borderId="20" xfId="0" quotePrefix="1" applyNumberFormat="1" applyFont="1" applyFill="1" applyBorder="1" applyAlignment="1" applyProtection="1">
      <alignment horizontal="center" vertical="center"/>
    </xf>
    <xf numFmtId="49" fontId="2" fillId="0" borderId="16" xfId="0" quotePrefix="1" applyNumberFormat="1" applyFont="1" applyFill="1" applyBorder="1" applyAlignment="1" applyProtection="1">
      <alignment horizontal="center"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164" fontId="2" fillId="5" borderId="21" xfId="0" applyNumberFormat="1" applyFont="1" applyFill="1" applyBorder="1" applyAlignment="1" applyProtection="1">
      <alignment horizontal="right" vertical="center"/>
    </xf>
    <xf numFmtId="164" fontId="1" fillId="0" borderId="24" xfId="0" applyNumberFormat="1" applyFont="1" applyBorder="1" applyAlignment="1" applyProtection="1">
      <alignment horizontal="right" vertical="center"/>
    </xf>
    <xf numFmtId="164" fontId="1" fillId="5" borderId="21" xfId="0" applyNumberFormat="1" applyFont="1" applyFill="1" applyBorder="1" applyAlignment="1" applyProtection="1">
      <alignment horizontal="right" vertical="center"/>
    </xf>
    <xf numFmtId="164" fontId="1" fillId="0" borderId="25" xfId="0" applyNumberFormat="1" applyFont="1" applyBorder="1" applyAlignment="1" applyProtection="1">
      <alignment horizontal="right" vertical="center"/>
    </xf>
    <xf numFmtId="164" fontId="1" fillId="6" borderId="22" xfId="0" applyNumberFormat="1" applyFont="1" applyFill="1" applyBorder="1" applyAlignment="1" applyProtection="1">
      <alignment horizontal="right" vertical="center"/>
      <protection locked="0"/>
    </xf>
    <xf numFmtId="164" fontId="1" fillId="0" borderId="17" xfId="0" applyNumberFormat="1" applyFont="1" applyBorder="1" applyAlignment="1" applyProtection="1">
      <alignment horizontal="right" vertical="center"/>
    </xf>
    <xf numFmtId="164" fontId="1" fillId="0" borderId="26" xfId="0" applyNumberFormat="1" applyFont="1" applyBorder="1" applyAlignment="1" applyProtection="1">
      <alignment horizontal="right" vertical="center"/>
    </xf>
    <xf numFmtId="164" fontId="1" fillId="6" borderId="23" xfId="0" applyNumberFormat="1" applyFont="1" applyFill="1" applyBorder="1" applyAlignment="1" applyProtection="1">
      <alignment horizontal="right" vertical="center"/>
      <protection locked="0"/>
    </xf>
    <xf numFmtId="164" fontId="1" fillId="0" borderId="20" xfId="0" applyNumberFormat="1" applyFont="1" applyBorder="1" applyAlignment="1" applyProtection="1">
      <alignment horizontal="right" vertical="center"/>
    </xf>
    <xf numFmtId="164" fontId="1" fillId="0" borderId="27" xfId="0" applyNumberFormat="1" applyFont="1" applyBorder="1" applyAlignment="1" applyProtection="1">
      <alignment horizontal="right" vertical="center"/>
    </xf>
    <xf numFmtId="164" fontId="2" fillId="4" borderId="11" xfId="0" applyNumberFormat="1" applyFont="1" applyFill="1" applyBorder="1" applyAlignment="1" applyProtection="1">
      <alignment horizontal="right" vertical="center"/>
    </xf>
    <xf numFmtId="164" fontId="2" fillId="0" borderId="6" xfId="0" applyNumberFormat="1" applyFont="1" applyBorder="1" applyAlignment="1" applyProtection="1">
      <alignment horizontal="right" vertical="center"/>
    </xf>
    <xf numFmtId="164" fontId="2" fillId="0" borderId="1" xfId="0" applyNumberFormat="1" applyFont="1" applyBorder="1" applyAlignment="1" applyProtection="1">
      <alignment horizontal="right" vertical="center"/>
    </xf>
    <xf numFmtId="164" fontId="1" fillId="0" borderId="16" xfId="0" applyNumberFormat="1" applyFont="1" applyBorder="1" applyAlignment="1" applyProtection="1">
      <alignment horizontal="right" vertical="center"/>
    </xf>
    <xf numFmtId="164" fontId="1" fillId="0" borderId="28" xfId="0" applyNumberFormat="1" applyFont="1" applyBorder="1" applyAlignment="1" applyProtection="1">
      <alignment horizontal="right" vertical="center"/>
    </xf>
    <xf numFmtId="164" fontId="1" fillId="6" borderId="11" xfId="0" applyNumberFormat="1" applyFont="1" applyFill="1" applyBorder="1" applyAlignment="1" applyProtection="1">
      <alignment horizontal="right" vertical="center"/>
      <protection locked="0"/>
    </xf>
    <xf numFmtId="164" fontId="1" fillId="4" borderId="11" xfId="0" applyNumberFormat="1" applyFont="1" applyFill="1" applyBorder="1" applyAlignment="1" applyProtection="1">
      <alignment horizontal="right" vertical="center"/>
    </xf>
    <xf numFmtId="164" fontId="2" fillId="0" borderId="6" xfId="1" applyNumberFormat="1" applyFont="1" applyBorder="1" applyAlignment="1" applyProtection="1">
      <alignment horizontal="right" vertical="center"/>
    </xf>
    <xf numFmtId="164" fontId="2" fillId="0" borderId="1" xfId="1" applyNumberFormat="1" applyFont="1" applyBorder="1" applyAlignment="1" applyProtection="1">
      <alignment horizontal="right" vertical="center"/>
    </xf>
    <xf numFmtId="164" fontId="1" fillId="0" borderId="21" xfId="0" applyNumberFormat="1" applyFont="1" applyBorder="1" applyAlignment="1" applyProtection="1">
      <alignment horizontal="right" vertical="center"/>
    </xf>
    <xf numFmtId="164" fontId="0" fillId="6" borderId="22" xfId="0" applyNumberFormat="1" applyFill="1" applyBorder="1" applyAlignment="1" applyProtection="1">
      <alignment horizontal="right" vertical="center"/>
      <protection locked="0"/>
    </xf>
    <xf numFmtId="164" fontId="10" fillId="4" borderId="11" xfId="0" applyNumberFormat="1" applyFont="1" applyFill="1" applyBorder="1" applyAlignment="1" applyProtection="1">
      <alignment horizontal="right" vertical="center"/>
    </xf>
    <xf numFmtId="164" fontId="10" fillId="0" borderId="6" xfId="1" applyNumberFormat="1" applyFont="1" applyFill="1" applyBorder="1" applyAlignment="1" applyProtection="1">
      <alignment horizontal="right" vertical="center"/>
    </xf>
    <xf numFmtId="164" fontId="10" fillId="0" borderId="1" xfId="1" applyNumberFormat="1" applyFont="1" applyFill="1" applyBorder="1" applyAlignment="1" applyProtection="1">
      <alignment horizontal="right" vertical="center"/>
    </xf>
    <xf numFmtId="164" fontId="10" fillId="0" borderId="11" xfId="0" applyNumberFormat="1" applyFont="1" applyFill="1" applyBorder="1" applyAlignment="1" applyProtection="1">
      <alignment horizontal="right" vertical="center"/>
    </xf>
    <xf numFmtId="164" fontId="10" fillId="0" borderId="6" xfId="1" applyNumberFormat="1" applyFont="1" applyBorder="1" applyAlignment="1" applyProtection="1">
      <alignment horizontal="right" vertical="center"/>
    </xf>
    <xf numFmtId="164" fontId="10" fillId="0" borderId="1" xfId="1" applyNumberFormat="1" applyFont="1" applyBorder="1" applyAlignment="1" applyProtection="1">
      <alignment horizontal="right" vertical="center"/>
    </xf>
    <xf numFmtId="164" fontId="12" fillId="0" borderId="11" xfId="0" applyNumberFormat="1" applyFont="1" applyFill="1" applyBorder="1" applyAlignment="1" applyProtection="1">
      <alignment horizontal="right" vertical="center"/>
    </xf>
    <xf numFmtId="164" fontId="10" fillId="0" borderId="6" xfId="0" applyNumberFormat="1" applyFont="1" applyFill="1" applyBorder="1" applyAlignment="1" applyProtection="1">
      <alignment horizontal="right" vertical="center"/>
    </xf>
    <xf numFmtId="164" fontId="10" fillId="0" borderId="1" xfId="0" applyNumberFormat="1" applyFont="1" applyFill="1" applyBorder="1" applyAlignment="1" applyProtection="1">
      <alignment horizontal="right" vertical="center"/>
    </xf>
    <xf numFmtId="49" fontId="2" fillId="0" borderId="2" xfId="0" applyNumberFormat="1" applyFont="1" applyFill="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5" fillId="6" borderId="4" xfId="0" applyNumberFormat="1" applyFont="1" applyFill="1" applyBorder="1" applyAlignment="1" applyProtection="1">
      <alignment horizontal="left" vertical="top" wrapText="1"/>
      <protection locked="0"/>
    </xf>
    <xf numFmtId="0" fontId="1" fillId="0" borderId="0" xfId="0" applyFont="1" applyBorder="1" applyAlignment="1" applyProtection="1">
      <alignment horizontal="left" vertical="top" wrapText="1"/>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2" fillId="6" borderId="0" xfId="0" applyNumberFormat="1" applyFont="1" applyFill="1" applyBorder="1" applyAlignment="1" applyProtection="1">
      <alignment horizontal="left" vertical="top"/>
      <protection locked="0"/>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49" fontId="1" fillId="0" borderId="0" xfId="0" applyNumberFormat="1" applyFont="1" applyBorder="1" applyAlignment="1" applyProtection="1">
      <alignment vertical="top"/>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49" fontId="5" fillId="6" borderId="2"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xf numFmtId="49" fontId="2" fillId="0" borderId="2" xfId="0" applyNumberFormat="1" applyFont="1" applyBorder="1" applyAlignment="1" applyProtection="1">
      <alignment horizontal="left"/>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10" activePane="bottomLeft" state="frozen"/>
      <selection pane="bottomLeft" activeCell="C3" sqref="C3:E3"/>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98" t="s">
        <v>185</v>
      </c>
      <c r="B1" s="98"/>
      <c r="C1" s="98"/>
      <c r="D1" s="98"/>
      <c r="E1" s="98"/>
      <c r="F1" s="98"/>
      <c r="G1" s="98"/>
      <c r="H1" s="98"/>
      <c r="I1" s="98"/>
      <c r="J1" s="98"/>
      <c r="K1" s="39"/>
      <c r="L1" s="113"/>
      <c r="M1" s="114"/>
      <c r="N1" s="114"/>
      <c r="O1" s="57" t="s">
        <v>97</v>
      </c>
      <c r="P1" s="58"/>
      <c r="Q1" s="40"/>
      <c r="R1" s="40"/>
      <c r="S1" s="40"/>
      <c r="T1" s="40"/>
    </row>
    <row r="2" spans="1:23" ht="14.15" customHeight="1">
      <c r="A2" s="115" t="s">
        <v>98</v>
      </c>
      <c r="B2" s="115"/>
      <c r="C2" s="128" t="s">
        <v>186</v>
      </c>
      <c r="D2" s="128"/>
      <c r="E2" s="128"/>
      <c r="G2" s="116" t="s">
        <v>103</v>
      </c>
      <c r="H2" s="116"/>
      <c r="K2" s="8"/>
      <c r="L2" s="56" t="s">
        <v>104</v>
      </c>
      <c r="M2" s="117" t="s">
        <v>104</v>
      </c>
      <c r="N2" s="117"/>
    </row>
    <row r="3" spans="1:23" ht="14.15" customHeight="1">
      <c r="A3" s="118" t="s">
        <v>99</v>
      </c>
      <c r="B3" s="118"/>
      <c r="C3" s="126"/>
      <c r="D3" s="127"/>
      <c r="E3" s="127"/>
      <c r="G3" s="129" t="s">
        <v>188</v>
      </c>
      <c r="H3" s="130"/>
      <c r="I3" s="130"/>
      <c r="J3" s="130"/>
      <c r="K3" s="130"/>
      <c r="L3" s="5" t="s">
        <v>8</v>
      </c>
      <c r="M3" s="119" t="s">
        <v>187</v>
      </c>
      <c r="N3" s="120"/>
    </row>
    <row r="4" spans="1:23" ht="14.15" customHeight="1">
      <c r="A4" s="118" t="s">
        <v>100</v>
      </c>
      <c r="B4" s="118"/>
      <c r="C4" s="126" t="s">
        <v>9</v>
      </c>
      <c r="D4" s="126"/>
      <c r="E4" s="126"/>
      <c r="G4" s="130"/>
      <c r="H4" s="130"/>
      <c r="I4" s="130"/>
      <c r="J4" s="130"/>
      <c r="K4" s="130"/>
      <c r="L4" s="5" t="s">
        <v>105</v>
      </c>
      <c r="M4" s="120" t="s">
        <v>105</v>
      </c>
      <c r="N4" s="120"/>
    </row>
    <row r="5" spans="1:23" ht="14.15" customHeight="1">
      <c r="A5" s="132" t="s">
        <v>101</v>
      </c>
      <c r="B5" s="132"/>
      <c r="C5" s="150" t="s">
        <v>102</v>
      </c>
      <c r="D5" s="150"/>
      <c r="E5" s="150"/>
      <c r="F5" s="6"/>
      <c r="G5" s="131"/>
      <c r="H5" s="131"/>
      <c r="I5" s="131"/>
      <c r="J5" s="131"/>
      <c r="K5" s="131"/>
      <c r="L5" s="32"/>
      <c r="M5" s="124" t="str">
        <f>"Bidder 1 to 5 of "&amp;TEXT(IF(COUNTA('Bidder 6-10'!E11:E37,'Bidder 6-10'!G11:G37,'Bidder 6-10'!I11:I37,'Bidder 6-10'!K11:K37,'Bidder 6-10'!M11:M37)+COUNTA('Bidder 6-10'!E39:E110,'Bidder 6-10'!G39:G110,'Bidder 6-10'!I39:I110,'Bidder 6-10'!K39:K110,'Bidder 6-10'!M39:M110)&gt;0,"10","5"),"0")</f>
        <v>Bidder 1 to 5 of 5</v>
      </c>
      <c r="N5" s="125"/>
      <c r="O5" s="97" t="s">
        <v>123</v>
      </c>
      <c r="P5" s="59"/>
      <c r="Q5" s="33"/>
      <c r="R5" s="33"/>
      <c r="S5" s="33"/>
      <c r="T5" s="33"/>
      <c r="U5" s="33"/>
      <c r="V5" s="33"/>
      <c r="W5" s="33"/>
    </row>
    <row r="6" spans="1:23" s="9" customFormat="1" ht="27.75" customHeight="1">
      <c r="A6" s="42"/>
      <c r="B6" s="22"/>
      <c r="C6" s="23"/>
      <c r="D6" s="22"/>
      <c r="E6" s="121" t="s">
        <v>106</v>
      </c>
      <c r="F6" s="122"/>
      <c r="G6" s="121" t="s">
        <v>107</v>
      </c>
      <c r="H6" s="122"/>
      <c r="I6" s="121" t="s">
        <v>108</v>
      </c>
      <c r="J6" s="122"/>
      <c r="K6" s="121" t="s">
        <v>109</v>
      </c>
      <c r="L6" s="122"/>
      <c r="M6" s="121" t="s">
        <v>110</v>
      </c>
      <c r="N6" s="123"/>
      <c r="O6" s="97"/>
      <c r="P6" s="59"/>
      <c r="Q6" s="33"/>
      <c r="R6" s="33"/>
      <c r="S6" s="33"/>
      <c r="T6" s="33"/>
      <c r="U6" s="33"/>
      <c r="V6" s="33"/>
      <c r="W6" s="33"/>
    </row>
    <row r="7" spans="1:23" ht="9.75" customHeight="1">
      <c r="B7" s="153" t="s">
        <v>1</v>
      </c>
      <c r="C7" s="154"/>
      <c r="D7" s="21" t="s">
        <v>0</v>
      </c>
      <c r="E7" s="16" t="s">
        <v>2</v>
      </c>
      <c r="F7" s="17" t="s">
        <v>3</v>
      </c>
      <c r="G7" s="16" t="s">
        <v>2</v>
      </c>
      <c r="H7" s="17" t="s">
        <v>3</v>
      </c>
      <c r="I7" s="16" t="s">
        <v>2</v>
      </c>
      <c r="J7" s="17" t="s">
        <v>3</v>
      </c>
      <c r="K7" s="16" t="s">
        <v>2</v>
      </c>
      <c r="L7" s="17" t="s">
        <v>3</v>
      </c>
      <c r="M7" s="16" t="s">
        <v>2</v>
      </c>
      <c r="N7" s="7" t="s">
        <v>3</v>
      </c>
    </row>
    <row r="8" spans="1:23" ht="10.4" customHeight="1">
      <c r="B8" s="155" t="s">
        <v>111</v>
      </c>
      <c r="C8" s="156"/>
      <c r="D8" s="14" t="s">
        <v>112</v>
      </c>
      <c r="E8" s="16" t="s">
        <v>113</v>
      </c>
      <c r="F8" s="17" t="s">
        <v>114</v>
      </c>
      <c r="G8" s="16" t="s">
        <v>113</v>
      </c>
      <c r="H8" s="17" t="s">
        <v>114</v>
      </c>
      <c r="I8" s="16" t="s">
        <v>113</v>
      </c>
      <c r="J8" s="17" t="s">
        <v>114</v>
      </c>
      <c r="K8" s="16" t="s">
        <v>113</v>
      </c>
      <c r="L8" s="17" t="s">
        <v>114</v>
      </c>
      <c r="M8" s="16" t="s">
        <v>113</v>
      </c>
      <c r="N8" s="7" t="s">
        <v>114</v>
      </c>
    </row>
    <row r="9" spans="1:23" ht="10">
      <c r="A9" s="43"/>
      <c r="B9" s="135"/>
      <c r="C9" s="136"/>
      <c r="D9" s="15" t="s">
        <v>5</v>
      </c>
      <c r="E9" s="19" t="s">
        <v>6</v>
      </c>
      <c r="F9" s="18" t="s">
        <v>7</v>
      </c>
      <c r="G9" s="19" t="s">
        <v>6</v>
      </c>
      <c r="H9" s="18" t="s">
        <v>7</v>
      </c>
      <c r="I9" s="19" t="s">
        <v>6</v>
      </c>
      <c r="J9" s="18" t="s">
        <v>7</v>
      </c>
      <c r="K9" s="19" t="s">
        <v>6</v>
      </c>
      <c r="L9" s="18" t="s">
        <v>7</v>
      </c>
      <c r="M9" s="19" t="s">
        <v>6</v>
      </c>
      <c r="N9" s="43" t="s">
        <v>7</v>
      </c>
    </row>
    <row r="10" spans="1:23" s="10" customFormat="1" ht="12.75" customHeight="1">
      <c r="A10" s="44" t="s">
        <v>94</v>
      </c>
      <c r="B10" s="140" t="s">
        <v>115</v>
      </c>
      <c r="C10" s="141"/>
      <c r="D10" s="141"/>
      <c r="E10" s="141"/>
      <c r="F10" s="141"/>
      <c r="G10" s="141"/>
      <c r="H10" s="141"/>
      <c r="I10" s="141"/>
      <c r="J10" s="141"/>
      <c r="K10" s="141"/>
      <c r="L10" s="141"/>
      <c r="M10" s="141"/>
      <c r="N10" s="141"/>
      <c r="P10" s="41" t="str">
        <f>IF(ISBLANK(B10),A10,B10)</f>
        <v>Assessment of technical-methodological design</v>
      </c>
    </row>
    <row r="11" spans="1:23" ht="10.5">
      <c r="A11" s="47" t="s">
        <v>10</v>
      </c>
      <c r="B11" s="142" t="s">
        <v>116</v>
      </c>
      <c r="C11" s="143"/>
      <c r="D11" s="20"/>
      <c r="E11" s="60"/>
      <c r="F11" s="61"/>
      <c r="G11" s="62"/>
      <c r="H11" s="61"/>
      <c r="I11" s="62"/>
      <c r="J11" s="61"/>
      <c r="K11" s="62"/>
      <c r="L11" s="61"/>
      <c r="M11" s="62"/>
      <c r="N11" s="63"/>
      <c r="P11" s="41" t="str">
        <f t="shared" ref="P11:P74" si="0">IF(ISBLANK(B11),A11,B11)</f>
        <v>Strategy</v>
      </c>
    </row>
    <row r="12" spans="1:23" ht="22.5" customHeight="1">
      <c r="A12" s="45" t="s">
        <v>15</v>
      </c>
      <c r="B12" s="146" t="s">
        <v>117</v>
      </c>
      <c r="C12" s="147"/>
      <c r="D12" s="26">
        <v>0.05</v>
      </c>
      <c r="E12" s="64"/>
      <c r="F12" s="65">
        <f>$D12*E12*100</f>
        <v>0</v>
      </c>
      <c r="G12" s="64"/>
      <c r="H12" s="65">
        <f>$D12*G12*100</f>
        <v>0</v>
      </c>
      <c r="I12" s="64"/>
      <c r="J12" s="65">
        <f>$D12*I12*100</f>
        <v>0</v>
      </c>
      <c r="K12" s="64"/>
      <c r="L12" s="65">
        <f>$D12*K12*100</f>
        <v>0</v>
      </c>
      <c r="M12" s="64"/>
      <c r="N12" s="66">
        <f>$D12*M12*100</f>
        <v>0</v>
      </c>
      <c r="P12" s="12" t="str">
        <f t="shared" si="0"/>
        <v>Interpretation of the objectives in the ToRs, critical examination of tasks</v>
      </c>
    </row>
    <row r="13" spans="1:23" ht="22.5" customHeight="1">
      <c r="A13" s="46" t="s">
        <v>16</v>
      </c>
      <c r="B13" s="148" t="s">
        <v>118</v>
      </c>
      <c r="C13" s="149"/>
      <c r="D13" s="27">
        <v>0.05</v>
      </c>
      <c r="E13" s="67"/>
      <c r="F13" s="68">
        <f>$D13*E13*100</f>
        <v>0</v>
      </c>
      <c r="G13" s="67"/>
      <c r="H13" s="68">
        <f>$D13*G13*100</f>
        <v>0</v>
      </c>
      <c r="I13" s="67"/>
      <c r="J13" s="68">
        <f>$D13*I13*100</f>
        <v>0</v>
      </c>
      <c r="K13" s="67"/>
      <c r="L13" s="68">
        <f>$D13*K13*100</f>
        <v>0</v>
      </c>
      <c r="M13" s="67"/>
      <c r="N13" s="69">
        <f>$D13*M13*100</f>
        <v>0</v>
      </c>
      <c r="P13" s="12" t="str">
        <f t="shared" si="0"/>
        <v>Description and justification of the contractor's strategy for delivering the services put out to tender.</v>
      </c>
    </row>
    <row r="14" spans="1:23" s="10" customFormat="1" ht="11.25" customHeight="1">
      <c r="A14" s="91" t="s">
        <v>119</v>
      </c>
      <c r="B14" s="91"/>
      <c r="C14" s="92"/>
      <c r="D14" s="28">
        <f>SUM(D12:D13)</f>
        <v>0.1</v>
      </c>
      <c r="E14" s="70"/>
      <c r="F14" s="71">
        <f>SUM(F12:F13)</f>
        <v>0</v>
      </c>
      <c r="G14" s="70"/>
      <c r="H14" s="71">
        <f>SUM(H12:H13)</f>
        <v>0</v>
      </c>
      <c r="I14" s="70"/>
      <c r="J14" s="71">
        <f>SUM(J12:J13)</f>
        <v>0</v>
      </c>
      <c r="K14" s="70"/>
      <c r="L14" s="71">
        <f>SUM(L12:L13)</f>
        <v>0</v>
      </c>
      <c r="M14" s="70"/>
      <c r="N14" s="72">
        <f>SUM(N12:N13)</f>
        <v>0</v>
      </c>
      <c r="P14" s="41" t="str">
        <f t="shared" si="0"/>
        <v>Interim total 1.1</v>
      </c>
    </row>
    <row r="15" spans="1:23" ht="10.5">
      <c r="A15" s="47" t="s">
        <v>11</v>
      </c>
      <c r="B15" s="142" t="s">
        <v>120</v>
      </c>
      <c r="C15" s="143"/>
      <c r="D15" s="20"/>
      <c r="E15" s="60"/>
      <c r="F15" s="73"/>
      <c r="G15" s="60"/>
      <c r="H15" s="73"/>
      <c r="I15" s="60"/>
      <c r="J15" s="73"/>
      <c r="K15" s="60"/>
      <c r="L15" s="73"/>
      <c r="M15" s="60"/>
      <c r="N15" s="74"/>
      <c r="P15" s="41" t="str">
        <f t="shared" si="0"/>
        <v>Cooperation</v>
      </c>
    </row>
    <row r="16" spans="1:23" ht="22.5" customHeight="1">
      <c r="A16" s="45" t="s">
        <v>24</v>
      </c>
      <c r="B16" s="146" t="s">
        <v>121</v>
      </c>
      <c r="C16" s="147"/>
      <c r="D16" s="26">
        <v>0.02</v>
      </c>
      <c r="E16" s="64"/>
      <c r="F16" s="65">
        <f>$D16*E16*100</f>
        <v>0</v>
      </c>
      <c r="G16" s="64"/>
      <c r="H16" s="65">
        <f>$D16*G16*100</f>
        <v>0</v>
      </c>
      <c r="I16" s="64"/>
      <c r="J16" s="65">
        <f>$D16*I16*100</f>
        <v>0</v>
      </c>
      <c r="K16" s="64"/>
      <c r="L16" s="65">
        <f>$D16*K16*100</f>
        <v>0</v>
      </c>
      <c r="M16" s="64"/>
      <c r="N16" s="66">
        <f>$D16*M16*100</f>
        <v>0</v>
      </c>
      <c r="P16" s="12" t="str">
        <f t="shared" si="0"/>
        <v>Presentation and interaction between the relevant actors in the contractor's area of responsibility</v>
      </c>
    </row>
    <row r="17" spans="1:16" ht="22.5" customHeight="1">
      <c r="A17" s="45" t="s">
        <v>25</v>
      </c>
      <c r="B17" s="148" t="s">
        <v>122</v>
      </c>
      <c r="C17" s="149"/>
      <c r="D17" s="26">
        <v>0.03</v>
      </c>
      <c r="E17" s="64"/>
      <c r="F17" s="68">
        <f>$D17*E17*100</f>
        <v>0</v>
      </c>
      <c r="G17" s="64"/>
      <c r="H17" s="68">
        <f>$D17*G17*100</f>
        <v>0</v>
      </c>
      <c r="I17" s="64"/>
      <c r="J17" s="68">
        <f>$D17*I17*100</f>
        <v>0</v>
      </c>
      <c r="K17" s="64"/>
      <c r="L17" s="68">
        <f>$D17*K17*100</f>
        <v>0</v>
      </c>
      <c r="M17" s="64"/>
      <c r="N17" s="69">
        <f>$D17*M17*100</f>
        <v>0</v>
      </c>
      <c r="P17" s="12" t="str">
        <f t="shared" si="0"/>
        <v>Strategy for establishing cooperation and then cooperating with the relevant actors</v>
      </c>
    </row>
    <row r="18" spans="1:16" s="10" customFormat="1" ht="11.25" customHeight="1">
      <c r="A18" s="91" t="s">
        <v>124</v>
      </c>
      <c r="B18" s="91"/>
      <c r="C18" s="92"/>
      <c r="D18" s="28">
        <f>SUM(D16:D17)</f>
        <v>0.05</v>
      </c>
      <c r="E18" s="70"/>
      <c r="F18" s="71">
        <f>SUM(F16:F17)</f>
        <v>0</v>
      </c>
      <c r="G18" s="70"/>
      <c r="H18" s="71">
        <f>SUM(H16:H17)</f>
        <v>0</v>
      </c>
      <c r="I18" s="70"/>
      <c r="J18" s="71">
        <f>SUM(J16:J17)</f>
        <v>0</v>
      </c>
      <c r="K18" s="70"/>
      <c r="L18" s="71">
        <f>SUM(L16:L17)</f>
        <v>0</v>
      </c>
      <c r="M18" s="70"/>
      <c r="N18" s="72">
        <f>SUM(N16:N17)</f>
        <v>0</v>
      </c>
      <c r="P18" s="41" t="str">
        <f t="shared" si="0"/>
        <v>Interim total 1.2</v>
      </c>
    </row>
    <row r="19" spans="1:16" ht="10.5">
      <c r="A19" s="47" t="s">
        <v>12</v>
      </c>
      <c r="B19" s="142" t="s">
        <v>126</v>
      </c>
      <c r="C19" s="143"/>
      <c r="D19" s="20"/>
      <c r="E19" s="60"/>
      <c r="F19" s="73"/>
      <c r="G19" s="60"/>
      <c r="H19" s="73"/>
      <c r="I19" s="60"/>
      <c r="J19" s="73"/>
      <c r="K19" s="60"/>
      <c r="L19" s="73"/>
      <c r="M19" s="60"/>
      <c r="N19" s="74"/>
      <c r="P19" s="41" t="str">
        <f t="shared" si="0"/>
        <v>Steering structure</v>
      </c>
    </row>
    <row r="20" spans="1:16" ht="22.5" customHeight="1">
      <c r="A20" s="45" t="s">
        <v>21</v>
      </c>
      <c r="B20" s="146" t="s">
        <v>127</v>
      </c>
      <c r="C20" s="147"/>
      <c r="D20" s="26">
        <v>0.04</v>
      </c>
      <c r="E20" s="64"/>
      <c r="F20" s="65">
        <f>$D20*E20*100</f>
        <v>0</v>
      </c>
      <c r="G20" s="64"/>
      <c r="H20" s="65">
        <f>$D20*G20*100</f>
        <v>0</v>
      </c>
      <c r="I20" s="64"/>
      <c r="J20" s="65">
        <f>$D20*I20*100</f>
        <v>0</v>
      </c>
      <c r="K20" s="64"/>
      <c r="L20" s="65">
        <f>$D20*K20*100</f>
        <v>0</v>
      </c>
      <c r="M20" s="64"/>
      <c r="N20" s="66">
        <f>$D20*M20*100</f>
        <v>0</v>
      </c>
      <c r="P20" s="12" t="str">
        <f t="shared" si="0"/>
        <v>Approach and procedure for steering the measures with the project partners</v>
      </c>
    </row>
    <row r="21" spans="1:16" ht="22.5" customHeight="1">
      <c r="A21" s="45" t="s">
        <v>62</v>
      </c>
      <c r="B21" s="148" t="s">
        <v>128</v>
      </c>
      <c r="C21" s="149"/>
      <c r="D21" s="26">
        <v>0.02</v>
      </c>
      <c r="E21" s="64"/>
      <c r="F21" s="68">
        <f>$D21*E21*100</f>
        <v>0</v>
      </c>
      <c r="G21" s="64"/>
      <c r="H21" s="68">
        <f>$D21*G21*100</f>
        <v>0</v>
      </c>
      <c r="I21" s="64"/>
      <c r="J21" s="68">
        <f>$D21*I21*100</f>
        <v>0</v>
      </c>
      <c r="K21" s="64"/>
      <c r="L21" s="68">
        <f>$D21*K21*100</f>
        <v>0</v>
      </c>
      <c r="M21" s="64"/>
      <c r="N21" s="69">
        <f>$D21*M21*100</f>
        <v>0</v>
      </c>
      <c r="P21" s="12" t="str">
        <f t="shared" si="0"/>
        <v>Description of contractor's contribution to results monitoring and the associated challenges</v>
      </c>
    </row>
    <row r="22" spans="1:16" s="10" customFormat="1" ht="11.25" customHeight="1">
      <c r="A22" s="91" t="s">
        <v>125</v>
      </c>
      <c r="B22" s="91"/>
      <c r="C22" s="92"/>
      <c r="D22" s="28">
        <f>SUM(D20:D21)</f>
        <v>0.06</v>
      </c>
      <c r="E22" s="70"/>
      <c r="F22" s="71">
        <f>SUM(F20:F21)</f>
        <v>0</v>
      </c>
      <c r="G22" s="70"/>
      <c r="H22" s="71">
        <f>SUM(H20:H21)</f>
        <v>0</v>
      </c>
      <c r="I22" s="70"/>
      <c r="J22" s="71">
        <f>SUM(J20:J21)</f>
        <v>0</v>
      </c>
      <c r="K22" s="70"/>
      <c r="L22" s="71">
        <f>SUM(L20:L21)</f>
        <v>0</v>
      </c>
      <c r="M22" s="70"/>
      <c r="N22" s="72">
        <f>SUM(N20:N21)</f>
        <v>0</v>
      </c>
      <c r="P22" s="41" t="str">
        <f t="shared" si="0"/>
        <v>Interim total 1.3</v>
      </c>
    </row>
    <row r="23" spans="1:16" ht="10.5">
      <c r="A23" s="47" t="s">
        <v>13</v>
      </c>
      <c r="B23" s="142" t="s">
        <v>129</v>
      </c>
      <c r="C23" s="143"/>
      <c r="D23" s="20"/>
      <c r="E23" s="60"/>
      <c r="F23" s="73"/>
      <c r="G23" s="60"/>
      <c r="H23" s="73"/>
      <c r="I23" s="60"/>
      <c r="J23" s="73"/>
      <c r="K23" s="60"/>
      <c r="L23" s="73"/>
      <c r="M23" s="60"/>
      <c r="N23" s="74"/>
      <c r="P23" s="41" t="str">
        <f t="shared" si="0"/>
        <v>Processes</v>
      </c>
    </row>
    <row r="24" spans="1:16" ht="22.5" customHeight="1">
      <c r="A24" s="45" t="s">
        <v>19</v>
      </c>
      <c r="B24" s="146" t="s">
        <v>130</v>
      </c>
      <c r="C24" s="147"/>
      <c r="D24" s="26">
        <v>0.05</v>
      </c>
      <c r="E24" s="64"/>
      <c r="F24" s="65">
        <f>$D24*E24*100</f>
        <v>0</v>
      </c>
      <c r="G24" s="64"/>
      <c r="H24" s="65">
        <f>$D24*G24*100</f>
        <v>0</v>
      </c>
      <c r="I24" s="64"/>
      <c r="J24" s="65">
        <f>$D24*I24*100</f>
        <v>0</v>
      </c>
      <c r="K24" s="64"/>
      <c r="L24" s="65">
        <f>$D24*K24*100</f>
        <v>0</v>
      </c>
      <c r="M24" s="64"/>
      <c r="N24" s="66">
        <f>$D24*M24*100</f>
        <v>0</v>
      </c>
      <c r="P24" s="12" t="str">
        <f t="shared" si="0"/>
        <v>Presentation and explanation of the implementation plan: work steps, milestones, schedule</v>
      </c>
    </row>
    <row r="25" spans="1:16" ht="11.25" customHeight="1">
      <c r="A25" s="45" t="s">
        <v>20</v>
      </c>
      <c r="B25" s="148" t="s">
        <v>131</v>
      </c>
      <c r="C25" s="149"/>
      <c r="D25" s="26">
        <v>0.03</v>
      </c>
      <c r="E25" s="64"/>
      <c r="F25" s="68">
        <f>$D25*E25*100</f>
        <v>0</v>
      </c>
      <c r="G25" s="64"/>
      <c r="H25" s="68">
        <f>$D25*G25*100</f>
        <v>0</v>
      </c>
      <c r="I25" s="64"/>
      <c r="J25" s="68">
        <f>$D25*I25*100</f>
        <v>0</v>
      </c>
      <c r="K25" s="64"/>
      <c r="L25" s="68">
        <f>$D25*K25*100</f>
        <v>0</v>
      </c>
      <c r="M25" s="64"/>
      <c r="N25" s="69">
        <f>$D25*M25*100</f>
        <v>0</v>
      </c>
      <c r="P25" s="12" t="str">
        <f t="shared" si="0"/>
        <v>Presentation and explanation of the integration of the partner contributions</v>
      </c>
    </row>
    <row r="26" spans="1:16" s="10" customFormat="1" ht="11.25" customHeight="1">
      <c r="A26" s="91" t="s">
        <v>132</v>
      </c>
      <c r="B26" s="91"/>
      <c r="C26" s="92"/>
      <c r="D26" s="28">
        <f>SUM(D24:D25)</f>
        <v>0.08</v>
      </c>
      <c r="E26" s="70"/>
      <c r="F26" s="71">
        <f>SUM(F24:F25)</f>
        <v>0</v>
      </c>
      <c r="G26" s="70"/>
      <c r="H26" s="71">
        <f>SUM(H24:H25)</f>
        <v>0</v>
      </c>
      <c r="I26" s="70"/>
      <c r="J26" s="71">
        <f>SUM(J24:J25)</f>
        <v>0</v>
      </c>
      <c r="K26" s="70"/>
      <c r="L26" s="71">
        <f>SUM(L24:L25)</f>
        <v>0</v>
      </c>
      <c r="M26" s="70"/>
      <c r="N26" s="72">
        <f>SUM(N24:N25)</f>
        <v>0</v>
      </c>
      <c r="P26" s="41" t="str">
        <f t="shared" si="0"/>
        <v>Interim total 1.4</v>
      </c>
    </row>
    <row r="27" spans="1:16" ht="10.5">
      <c r="A27" s="47" t="s">
        <v>14</v>
      </c>
      <c r="B27" s="142" t="s">
        <v>133</v>
      </c>
      <c r="C27" s="143"/>
      <c r="D27" s="20"/>
      <c r="E27" s="60"/>
      <c r="F27" s="73"/>
      <c r="G27" s="60"/>
      <c r="H27" s="73"/>
      <c r="I27" s="60"/>
      <c r="J27" s="73"/>
      <c r="K27" s="60"/>
      <c r="L27" s="73"/>
      <c r="M27" s="60"/>
      <c r="N27" s="74"/>
      <c r="P27" s="41" t="str">
        <f t="shared" si="0"/>
        <v>Learning and innovation</v>
      </c>
    </row>
    <row r="28" spans="1:16" ht="22.5" customHeight="1">
      <c r="A28" s="45" t="s">
        <v>22</v>
      </c>
      <c r="B28" s="146" t="s">
        <v>134</v>
      </c>
      <c r="C28" s="147"/>
      <c r="D28" s="26">
        <v>0</v>
      </c>
      <c r="E28" s="64"/>
      <c r="F28" s="65">
        <f>$D28*E28*100</f>
        <v>0</v>
      </c>
      <c r="G28" s="64"/>
      <c r="H28" s="65">
        <f>$D28*G28*100</f>
        <v>0</v>
      </c>
      <c r="I28" s="64"/>
      <c r="J28" s="65">
        <f>$D28*I28*100</f>
        <v>0</v>
      </c>
      <c r="K28" s="64"/>
      <c r="L28" s="65">
        <f>$D28*K28*100</f>
        <v>0</v>
      </c>
      <c r="M28" s="64"/>
      <c r="N28" s="66">
        <f>$D28*M28*100</f>
        <v>0</v>
      </c>
      <c r="P28" s="12" t="str">
        <f t="shared" si="0"/>
        <v>Contractor's contribution to knowledge management at the partner and at GIZ</v>
      </c>
    </row>
    <row r="29" spans="1:16" ht="22.5" customHeight="1">
      <c r="A29" s="45" t="s">
        <v>23</v>
      </c>
      <c r="B29" s="148" t="s">
        <v>135</v>
      </c>
      <c r="C29" s="149"/>
      <c r="D29" s="26">
        <v>0</v>
      </c>
      <c r="E29" s="64"/>
      <c r="F29" s="68">
        <f>$D29*E29*100</f>
        <v>0</v>
      </c>
      <c r="G29" s="64"/>
      <c r="H29" s="68">
        <f>$D29*G29*100</f>
        <v>0</v>
      </c>
      <c r="I29" s="64"/>
      <c r="J29" s="68">
        <f>$D29*I29*100</f>
        <v>0</v>
      </c>
      <c r="K29" s="64"/>
      <c r="L29" s="68">
        <f>$D29*K29*100</f>
        <v>0</v>
      </c>
      <c r="M29" s="64"/>
      <c r="N29" s="69">
        <f>$D29*M29*100</f>
        <v>0</v>
      </c>
      <c r="P29" s="12" t="str">
        <f t="shared" si="0"/>
        <v>Presentation and explanation of the measures undertaken by the contractor to promote scaling-up effects</v>
      </c>
    </row>
    <row r="30" spans="1:16" s="10" customFormat="1" ht="11.25" customHeight="1">
      <c r="A30" s="91" t="s">
        <v>136</v>
      </c>
      <c r="B30" s="91"/>
      <c r="C30" s="92"/>
      <c r="D30" s="28">
        <f>SUM(D28:D29)</f>
        <v>0</v>
      </c>
      <c r="E30" s="70"/>
      <c r="F30" s="71">
        <f>SUM(F28:F29)</f>
        <v>0</v>
      </c>
      <c r="G30" s="70"/>
      <c r="H30" s="71">
        <f>SUM(H28:H29)</f>
        <v>0</v>
      </c>
      <c r="I30" s="70"/>
      <c r="J30" s="71">
        <f>SUM(J28:J29)</f>
        <v>0</v>
      </c>
      <c r="K30" s="70"/>
      <c r="L30" s="71">
        <f>SUM(L28:L29)</f>
        <v>0</v>
      </c>
      <c r="M30" s="70"/>
      <c r="N30" s="72">
        <f>SUM(N28:N29)</f>
        <v>0</v>
      </c>
      <c r="P30" s="41" t="str">
        <f t="shared" si="0"/>
        <v>Interim total 1.5</v>
      </c>
    </row>
    <row r="31" spans="1:16" ht="10.5">
      <c r="A31" s="47" t="s">
        <v>59</v>
      </c>
      <c r="B31" s="142" t="s">
        <v>137</v>
      </c>
      <c r="C31" s="143"/>
      <c r="D31" s="20"/>
      <c r="E31" s="60"/>
      <c r="F31" s="73"/>
      <c r="G31" s="60"/>
      <c r="H31" s="73"/>
      <c r="I31" s="60"/>
      <c r="J31" s="73"/>
      <c r="K31" s="60"/>
      <c r="L31" s="73"/>
      <c r="M31" s="60"/>
      <c r="N31" s="74"/>
      <c r="P31" s="41" t="str">
        <f t="shared" si="0"/>
        <v>Project management of the contractor</v>
      </c>
    </row>
    <row r="32" spans="1:16" ht="11.25" customHeight="1">
      <c r="A32" s="45" t="s">
        <v>60</v>
      </c>
      <c r="B32" s="146" t="s">
        <v>138</v>
      </c>
      <c r="C32" s="147"/>
      <c r="D32" s="26">
        <v>0.03</v>
      </c>
      <c r="E32" s="64"/>
      <c r="F32" s="65">
        <f>$D32*E32*100</f>
        <v>0</v>
      </c>
      <c r="G32" s="64"/>
      <c r="H32" s="65">
        <f>$D32*G32*100</f>
        <v>0</v>
      </c>
      <c r="I32" s="64"/>
      <c r="J32" s="65">
        <f>$D32*I32*100</f>
        <v>0</v>
      </c>
      <c r="K32" s="64"/>
      <c r="L32" s="65">
        <f>$D32*K32*100</f>
        <v>0</v>
      </c>
      <c r="M32" s="64"/>
      <c r="N32" s="66">
        <f>$D32*M32*100</f>
        <v>0</v>
      </c>
      <c r="P32" s="12" t="str">
        <f t="shared" si="0"/>
        <v>Approach and procedure for coordination with/in GIZ project</v>
      </c>
    </row>
    <row r="33" spans="1:16" ht="22.5" customHeight="1">
      <c r="A33" s="45" t="s">
        <v>93</v>
      </c>
      <c r="B33" s="99" t="s">
        <v>139</v>
      </c>
      <c r="C33" s="100"/>
      <c r="D33" s="26">
        <v>0.04</v>
      </c>
      <c r="E33" s="64"/>
      <c r="F33" s="65">
        <f>$D33*E33*100</f>
        <v>0</v>
      </c>
      <c r="G33" s="64"/>
      <c r="H33" s="65">
        <f>$D33*G33*100</f>
        <v>0</v>
      </c>
      <c r="I33" s="64"/>
      <c r="J33" s="65">
        <f>$D33*I33*100</f>
        <v>0</v>
      </c>
      <c r="K33" s="64"/>
      <c r="L33" s="65">
        <f>$D33*K33*100</f>
        <v>0</v>
      </c>
      <c r="M33" s="64"/>
      <c r="N33" s="66">
        <f>$D33*M33*100</f>
        <v>0</v>
      </c>
      <c r="P33" s="12" t="str">
        <f t="shared" si="0"/>
        <v>Personnel assignment plan (who, when, what work steps) incl. explanation and specification of expert months</v>
      </c>
    </row>
    <row r="34" spans="1:16" ht="22.5" customHeight="1">
      <c r="A34" s="45" t="s">
        <v>61</v>
      </c>
      <c r="B34" s="109" t="s">
        <v>140</v>
      </c>
      <c r="C34" s="110"/>
      <c r="D34" s="26">
        <v>0.02</v>
      </c>
      <c r="E34" s="64"/>
      <c r="F34" s="68">
        <f>$D34*E34*100</f>
        <v>0</v>
      </c>
      <c r="G34" s="64"/>
      <c r="H34" s="68">
        <f>$D34*G34*100</f>
        <v>0</v>
      </c>
      <c r="I34" s="64"/>
      <c r="J34" s="68">
        <f>$D34*I34*100</f>
        <v>0</v>
      </c>
      <c r="K34" s="64"/>
      <c r="L34" s="68">
        <f>$D34*K34*100</f>
        <v>0</v>
      </c>
      <c r="M34" s="64"/>
      <c r="N34" s="69">
        <f>$D34*M34*100</f>
        <v>0</v>
      </c>
      <c r="P34" s="12" t="str">
        <f t="shared" si="0"/>
        <v>Contractor's backstopping strategy (incl. CVs of the technical and administrative backstopper)</v>
      </c>
    </row>
    <row r="35" spans="1:16" s="10" customFormat="1" ht="11.25" customHeight="1">
      <c r="A35" s="91" t="s">
        <v>141</v>
      </c>
      <c r="B35" s="91"/>
      <c r="C35" s="92"/>
      <c r="D35" s="28">
        <f>SUM(D32:D34)</f>
        <v>9.0000000000000011E-2</v>
      </c>
      <c r="E35" s="70"/>
      <c r="F35" s="71">
        <f>SUM(F32:F34)</f>
        <v>0</v>
      </c>
      <c r="G35" s="70"/>
      <c r="H35" s="71">
        <f>SUM(H32:H34)</f>
        <v>0</v>
      </c>
      <c r="I35" s="70"/>
      <c r="J35" s="71">
        <f>SUM(J32:J34)</f>
        <v>0</v>
      </c>
      <c r="K35" s="70"/>
      <c r="L35" s="71">
        <f>SUM(L32:L34)</f>
        <v>0</v>
      </c>
      <c r="M35" s="70"/>
      <c r="N35" s="72">
        <f>SUM(N32:N34)</f>
        <v>0</v>
      </c>
      <c r="P35" s="41" t="str">
        <f t="shared" si="0"/>
        <v>Interim total 1.6</v>
      </c>
    </row>
    <row r="36" spans="1:16" ht="10.5">
      <c r="A36" s="51" t="s">
        <v>63</v>
      </c>
      <c r="B36" s="151" t="s">
        <v>142</v>
      </c>
      <c r="C36" s="152"/>
      <c r="D36" s="52">
        <v>0.02</v>
      </c>
      <c r="E36" s="75"/>
      <c r="F36" s="71">
        <f>$D36*E36*100</f>
        <v>0</v>
      </c>
      <c r="G36" s="75"/>
      <c r="H36" s="71">
        <f>$D36*G36*100</f>
        <v>0</v>
      </c>
      <c r="I36" s="75"/>
      <c r="J36" s="71">
        <f>$D36*I36*100</f>
        <v>0</v>
      </c>
      <c r="K36" s="75"/>
      <c r="L36" s="71">
        <f>$D36*K36*100</f>
        <v>0</v>
      </c>
      <c r="M36" s="75"/>
      <c r="N36" s="72">
        <f>$D36*M36*100</f>
        <v>0</v>
      </c>
      <c r="P36" s="41" t="str">
        <f t="shared" si="0"/>
        <v>Further requirements</v>
      </c>
    </row>
    <row r="37" spans="1:16" ht="11.25" customHeight="1">
      <c r="A37" s="111" t="s">
        <v>143</v>
      </c>
      <c r="B37" s="111"/>
      <c r="C37" s="112"/>
      <c r="D37" s="29">
        <f>SUM(D14,D18,D22,D26,D30,D35,D36)</f>
        <v>0.40000000000000008</v>
      </c>
      <c r="E37" s="76"/>
      <c r="F37" s="77">
        <f>SUM(F14,F18,F22,F26,F30,F35,F36)</f>
        <v>0</v>
      </c>
      <c r="G37" s="76"/>
      <c r="H37" s="77">
        <f>SUM(H14,H18,H22,H26,H30,H35,H36)</f>
        <v>0</v>
      </c>
      <c r="I37" s="76"/>
      <c r="J37" s="77">
        <f>SUM(J14,J18,J22,J26,J30,J35,J36)</f>
        <v>0</v>
      </c>
      <c r="K37" s="76"/>
      <c r="L37" s="77">
        <f>SUM(L14,L18,L22,L26,L30,L35,L36)</f>
        <v>0</v>
      </c>
      <c r="M37" s="76"/>
      <c r="N37" s="78">
        <f>SUM(N14,N18,N22,N26,N30,N35,N36)</f>
        <v>0</v>
      </c>
      <c r="P37" s="41" t="str">
        <f t="shared" si="0"/>
        <v>Total 1</v>
      </c>
    </row>
    <row r="38" spans="1:16" s="10" customFormat="1" ht="12.75" customHeight="1">
      <c r="A38" s="44" t="s">
        <v>95</v>
      </c>
      <c r="B38" s="140" t="s">
        <v>144</v>
      </c>
      <c r="C38" s="141"/>
      <c r="D38" s="141"/>
      <c r="E38" s="141"/>
      <c r="F38" s="141"/>
      <c r="G38" s="141"/>
      <c r="H38" s="141"/>
      <c r="I38" s="141"/>
      <c r="J38" s="141"/>
      <c r="K38" s="141"/>
      <c r="L38" s="141"/>
      <c r="M38" s="141"/>
      <c r="N38" s="141"/>
      <c r="P38" s="41" t="str">
        <f t="shared" si="0"/>
        <v>Assessment of proposed staff</v>
      </c>
    </row>
    <row r="39" spans="1:16" ht="11.25" customHeight="1">
      <c r="A39" s="50" t="s">
        <v>4</v>
      </c>
      <c r="B39" s="105" t="s">
        <v>145</v>
      </c>
      <c r="C39" s="106"/>
      <c r="D39" s="37"/>
      <c r="E39" s="79"/>
      <c r="F39" s="73"/>
      <c r="G39" s="79"/>
      <c r="H39" s="73"/>
      <c r="I39" s="79"/>
      <c r="J39" s="73"/>
      <c r="K39" s="79"/>
      <c r="L39" s="73"/>
      <c r="M39" s="79"/>
      <c r="N39" s="74"/>
      <c r="P39" s="41" t="str">
        <f t="shared" si="0"/>
        <v>Team leader (in accordance with ToR provisions/criteria)</v>
      </c>
    </row>
    <row r="40" spans="1:16" ht="10">
      <c r="A40" s="48" t="s">
        <v>76</v>
      </c>
      <c r="B40" s="93" t="s">
        <v>146</v>
      </c>
      <c r="C40" s="94"/>
      <c r="D40" s="26">
        <v>0.01</v>
      </c>
      <c r="E40" s="64"/>
      <c r="F40" s="65">
        <f t="shared" ref="F40:H46" si="1">$D40*E40*100</f>
        <v>0</v>
      </c>
      <c r="G40" s="64"/>
      <c r="H40" s="65">
        <f t="shared" si="1"/>
        <v>0</v>
      </c>
      <c r="I40" s="64"/>
      <c r="J40" s="65">
        <f t="shared" ref="J40" si="2">$D40*I40*100</f>
        <v>0</v>
      </c>
      <c r="K40" s="64"/>
      <c r="L40" s="65">
        <f t="shared" ref="L40" si="3">$D40*K40*100</f>
        <v>0</v>
      </c>
      <c r="M40" s="64"/>
      <c r="N40" s="66">
        <f t="shared" ref="N40" si="4">$D40*M40*100</f>
        <v>0</v>
      </c>
      <c r="P40" s="12" t="str">
        <f t="shared" si="0"/>
        <v>- Qualifications</v>
      </c>
    </row>
    <row r="41" spans="1:16" ht="10">
      <c r="A41" s="48" t="s">
        <v>77</v>
      </c>
      <c r="B41" s="93" t="s">
        <v>147</v>
      </c>
      <c r="C41" s="94"/>
      <c r="D41" s="26">
        <v>0.01</v>
      </c>
      <c r="E41" s="64"/>
      <c r="F41" s="65">
        <f t="shared" si="1"/>
        <v>0</v>
      </c>
      <c r="G41" s="64"/>
      <c r="H41" s="65">
        <f t="shared" si="1"/>
        <v>0</v>
      </c>
      <c r="I41" s="64"/>
      <c r="J41" s="65">
        <f t="shared" ref="J41" si="5">$D41*I41*100</f>
        <v>0</v>
      </c>
      <c r="K41" s="64"/>
      <c r="L41" s="65">
        <f t="shared" ref="L41" si="6">$D41*K41*100</f>
        <v>0</v>
      </c>
      <c r="M41" s="64"/>
      <c r="N41" s="66">
        <f t="shared" ref="N41" si="7">$D41*M41*100</f>
        <v>0</v>
      </c>
      <c r="P41" s="12" t="str">
        <f t="shared" si="0"/>
        <v>- Language</v>
      </c>
    </row>
    <row r="42" spans="1:16" ht="10">
      <c r="A42" s="49" t="s">
        <v>78</v>
      </c>
      <c r="B42" s="95" t="s">
        <v>148</v>
      </c>
      <c r="C42" s="96"/>
      <c r="D42" s="26">
        <v>0.05</v>
      </c>
      <c r="E42" s="64"/>
      <c r="F42" s="65">
        <f t="shared" si="1"/>
        <v>0</v>
      </c>
      <c r="G42" s="64"/>
      <c r="H42" s="65">
        <f t="shared" si="1"/>
        <v>0</v>
      </c>
      <c r="I42" s="64"/>
      <c r="J42" s="65">
        <f t="shared" ref="J42" si="8">$D42*I42*100</f>
        <v>0</v>
      </c>
      <c r="K42" s="64"/>
      <c r="L42" s="65">
        <f t="shared" ref="L42" si="9">$D42*K42*100</f>
        <v>0</v>
      </c>
      <c r="M42" s="64"/>
      <c r="N42" s="66">
        <f t="shared" ref="N42" si="10">$D42*M42*100</f>
        <v>0</v>
      </c>
      <c r="P42" s="12" t="str">
        <f t="shared" si="0"/>
        <v>- General professional experience</v>
      </c>
    </row>
    <row r="43" spans="1:16" ht="10">
      <c r="A43" s="48" t="s">
        <v>79</v>
      </c>
      <c r="B43" s="95" t="s">
        <v>149</v>
      </c>
      <c r="C43" s="96"/>
      <c r="D43" s="26">
        <v>0.05</v>
      </c>
      <c r="E43" s="64"/>
      <c r="F43" s="65">
        <f t="shared" si="1"/>
        <v>0</v>
      </c>
      <c r="G43" s="64"/>
      <c r="H43" s="65">
        <f t="shared" si="1"/>
        <v>0</v>
      </c>
      <c r="I43" s="64"/>
      <c r="J43" s="65">
        <f t="shared" ref="J43" si="11">$D43*I43*100</f>
        <v>0</v>
      </c>
      <c r="K43" s="64"/>
      <c r="L43" s="65">
        <f t="shared" ref="L43" si="12">$D43*K43*100</f>
        <v>0</v>
      </c>
      <c r="M43" s="64"/>
      <c r="N43" s="66">
        <f t="shared" ref="N43" si="13">$D43*M43*100</f>
        <v>0</v>
      </c>
      <c r="P43" s="12" t="str">
        <f t="shared" si="0"/>
        <v>- Specific professional experience</v>
      </c>
    </row>
    <row r="44" spans="1:16" ht="11.25" customHeight="1">
      <c r="A44" s="48" t="s">
        <v>80</v>
      </c>
      <c r="B44" s="93" t="s">
        <v>150</v>
      </c>
      <c r="C44" s="94"/>
      <c r="D44" s="26">
        <v>0.03</v>
      </c>
      <c r="E44" s="64"/>
      <c r="F44" s="65">
        <f t="shared" si="1"/>
        <v>0</v>
      </c>
      <c r="G44" s="64"/>
      <c r="H44" s="65">
        <f t="shared" si="1"/>
        <v>0</v>
      </c>
      <c r="I44" s="64"/>
      <c r="J44" s="65">
        <f t="shared" ref="J44" si="14">$D44*I44*100</f>
        <v>0</v>
      </c>
      <c r="K44" s="64"/>
      <c r="L44" s="65">
        <f t="shared" ref="L44" si="15">$D44*K44*100</f>
        <v>0</v>
      </c>
      <c r="M44" s="64"/>
      <c r="N44" s="66">
        <f t="shared" ref="N44" si="16">$D44*M44*100</f>
        <v>0</v>
      </c>
      <c r="P44" s="12" t="str">
        <f t="shared" si="0"/>
        <v>- Leadership/management experience</v>
      </c>
    </row>
    <row r="45" spans="1:16" ht="10">
      <c r="A45" s="48" t="s">
        <v>81</v>
      </c>
      <c r="B45" s="95" t="s">
        <v>151</v>
      </c>
      <c r="C45" s="96"/>
      <c r="D45" s="26">
        <v>0</v>
      </c>
      <c r="E45" s="64"/>
      <c r="F45" s="65">
        <f t="shared" si="1"/>
        <v>0</v>
      </c>
      <c r="G45" s="64"/>
      <c r="H45" s="65">
        <f t="shared" si="1"/>
        <v>0</v>
      </c>
      <c r="I45" s="64"/>
      <c r="J45" s="65">
        <f t="shared" ref="J45" si="17">$D45*I45*100</f>
        <v>0</v>
      </c>
      <c r="K45" s="64"/>
      <c r="L45" s="65">
        <f t="shared" ref="L45" si="18">$D45*K45*100</f>
        <v>0</v>
      </c>
      <c r="M45" s="64"/>
      <c r="N45" s="66">
        <f t="shared" ref="N45" si="19">$D45*M45*100</f>
        <v>0</v>
      </c>
      <c r="P45" s="12" t="str">
        <f t="shared" si="0"/>
        <v>- Regional experience</v>
      </c>
    </row>
    <row r="46" spans="1:16" ht="10">
      <c r="A46" s="48" t="s">
        <v>82</v>
      </c>
      <c r="B46" s="101" t="s">
        <v>152</v>
      </c>
      <c r="C46" s="102"/>
      <c r="D46" s="26">
        <v>0</v>
      </c>
      <c r="E46" s="64"/>
      <c r="F46" s="65">
        <f t="shared" si="1"/>
        <v>0</v>
      </c>
      <c r="G46" s="64"/>
      <c r="H46" s="65">
        <f t="shared" si="1"/>
        <v>0</v>
      </c>
      <c r="I46" s="64"/>
      <c r="J46" s="65">
        <f t="shared" ref="J46" si="20">$D46*I46*100</f>
        <v>0</v>
      </c>
      <c r="K46" s="64"/>
      <c r="L46" s="65">
        <f t="shared" ref="L46" si="21">$D46*K46*100</f>
        <v>0</v>
      </c>
      <c r="M46" s="64"/>
      <c r="N46" s="66">
        <f t="shared" ref="N46" si="22">$D46*M46*100</f>
        <v>0</v>
      </c>
      <c r="P46" s="12" t="str">
        <f t="shared" si="0"/>
        <v>- Development cooperation experience</v>
      </c>
    </row>
    <row r="47" spans="1:16" ht="10">
      <c r="A47" s="48" t="s">
        <v>83</v>
      </c>
      <c r="B47" s="103" t="s">
        <v>153</v>
      </c>
      <c r="C47" s="104"/>
      <c r="D47" s="30">
        <v>0</v>
      </c>
      <c r="E47" s="80"/>
      <c r="F47" s="68">
        <f>$D47*E47*100</f>
        <v>0</v>
      </c>
      <c r="G47" s="80"/>
      <c r="H47" s="68">
        <f>$D47*G47*100</f>
        <v>0</v>
      </c>
      <c r="I47" s="80"/>
      <c r="J47" s="68">
        <f>$D47*I47*100</f>
        <v>0</v>
      </c>
      <c r="K47" s="80"/>
      <c r="L47" s="68">
        <f>$D47*K47*100</f>
        <v>0</v>
      </c>
      <c r="M47" s="80"/>
      <c r="N47" s="69">
        <f>$D47*M47*100</f>
        <v>0</v>
      </c>
      <c r="P47" s="12" t="str">
        <f t="shared" si="0"/>
        <v>- Other</v>
      </c>
    </row>
    <row r="48" spans="1:16" s="10" customFormat="1" ht="11.25" customHeight="1">
      <c r="A48" s="91" t="s">
        <v>154</v>
      </c>
      <c r="B48" s="91"/>
      <c r="C48" s="92"/>
      <c r="D48" s="28">
        <f>SUM(D40:D47)</f>
        <v>0.15000000000000002</v>
      </c>
      <c r="E48" s="70"/>
      <c r="F48" s="71">
        <f>SUM(F40:F47)</f>
        <v>0</v>
      </c>
      <c r="G48" s="70"/>
      <c r="H48" s="71">
        <f>SUM(H40:H47)</f>
        <v>0</v>
      </c>
      <c r="I48" s="70"/>
      <c r="J48" s="71">
        <f>SUM(J40:J47)</f>
        <v>0</v>
      </c>
      <c r="K48" s="70"/>
      <c r="L48" s="71">
        <f>SUM(L40:L47)</f>
        <v>0</v>
      </c>
      <c r="M48" s="70"/>
      <c r="N48" s="72">
        <f>SUM(N40:N47)</f>
        <v>0</v>
      </c>
      <c r="P48" s="41" t="str">
        <f t="shared" si="0"/>
        <v>Interim total 2.1</v>
      </c>
    </row>
    <row r="49" spans="1:16" ht="11.25" customHeight="1">
      <c r="A49" s="50" t="s">
        <v>84</v>
      </c>
      <c r="B49" s="105" t="s">
        <v>155</v>
      </c>
      <c r="C49" s="106"/>
      <c r="D49" s="37"/>
      <c r="E49" s="79"/>
      <c r="F49" s="73"/>
      <c r="G49" s="79"/>
      <c r="H49" s="73"/>
      <c r="I49" s="79"/>
      <c r="J49" s="73"/>
      <c r="K49" s="79"/>
      <c r="L49" s="73"/>
      <c r="M49" s="79"/>
      <c r="N49" s="74"/>
      <c r="P49" s="41" t="str">
        <f t="shared" si="0"/>
        <v>Expert 1 (in accordance with ToR provisions/criteria)</v>
      </c>
    </row>
    <row r="50" spans="1:16" ht="10">
      <c r="A50" s="48" t="s">
        <v>85</v>
      </c>
      <c r="B50" s="93" t="s">
        <v>146</v>
      </c>
      <c r="C50" s="94"/>
      <c r="D50" s="26">
        <v>0.01</v>
      </c>
      <c r="E50" s="64"/>
      <c r="F50" s="65">
        <f t="shared" ref="F50:H56" si="23">$D50*E50*100</f>
        <v>0</v>
      </c>
      <c r="G50" s="64"/>
      <c r="H50" s="65">
        <f t="shared" si="23"/>
        <v>0</v>
      </c>
      <c r="I50" s="64"/>
      <c r="J50" s="65">
        <f t="shared" ref="J50" si="24">$D50*I50*100</f>
        <v>0</v>
      </c>
      <c r="K50" s="64"/>
      <c r="L50" s="65">
        <f t="shared" ref="L50" si="25">$D50*K50*100</f>
        <v>0</v>
      </c>
      <c r="M50" s="64"/>
      <c r="N50" s="66">
        <f t="shared" ref="N50" si="26">$D50*M50*100</f>
        <v>0</v>
      </c>
      <c r="P50" s="12" t="str">
        <f t="shared" si="0"/>
        <v>- Qualifications</v>
      </c>
    </row>
    <row r="51" spans="1:16" ht="10">
      <c r="A51" s="48" t="s">
        <v>86</v>
      </c>
      <c r="B51" s="93" t="s">
        <v>147</v>
      </c>
      <c r="C51" s="94"/>
      <c r="D51" s="26">
        <v>0.01</v>
      </c>
      <c r="E51" s="64"/>
      <c r="F51" s="65">
        <f t="shared" si="23"/>
        <v>0</v>
      </c>
      <c r="G51" s="64"/>
      <c r="H51" s="65">
        <f t="shared" si="23"/>
        <v>0</v>
      </c>
      <c r="I51" s="64"/>
      <c r="J51" s="65">
        <f t="shared" ref="J51" si="27">$D51*I51*100</f>
        <v>0</v>
      </c>
      <c r="K51" s="64"/>
      <c r="L51" s="65">
        <f t="shared" ref="L51" si="28">$D51*K51*100</f>
        <v>0</v>
      </c>
      <c r="M51" s="64"/>
      <c r="N51" s="66">
        <f t="shared" ref="N51" si="29">$D51*M51*100</f>
        <v>0</v>
      </c>
      <c r="P51" s="12" t="str">
        <f t="shared" si="0"/>
        <v>- Language</v>
      </c>
    </row>
    <row r="52" spans="1:16" ht="10">
      <c r="A52" s="49" t="s">
        <v>87</v>
      </c>
      <c r="B52" s="95" t="s">
        <v>148</v>
      </c>
      <c r="C52" s="96"/>
      <c r="D52" s="30">
        <v>0.05</v>
      </c>
      <c r="E52" s="64"/>
      <c r="F52" s="65">
        <f t="shared" si="23"/>
        <v>0</v>
      </c>
      <c r="G52" s="64"/>
      <c r="H52" s="65">
        <f t="shared" si="23"/>
        <v>0</v>
      </c>
      <c r="I52" s="64"/>
      <c r="J52" s="65">
        <f t="shared" ref="J52" si="30">$D52*I52*100</f>
        <v>0</v>
      </c>
      <c r="K52" s="64"/>
      <c r="L52" s="65">
        <f t="shared" ref="L52" si="31">$D52*K52*100</f>
        <v>0</v>
      </c>
      <c r="M52" s="64"/>
      <c r="N52" s="66">
        <f t="shared" ref="N52" si="32">$D52*M52*100</f>
        <v>0</v>
      </c>
      <c r="P52" s="12" t="str">
        <f t="shared" si="0"/>
        <v>- General professional experience</v>
      </c>
    </row>
    <row r="53" spans="1:16" ht="10">
      <c r="A53" s="48" t="s">
        <v>88</v>
      </c>
      <c r="B53" s="95" t="s">
        <v>149</v>
      </c>
      <c r="C53" s="96"/>
      <c r="D53" s="26">
        <v>0.04</v>
      </c>
      <c r="E53" s="64"/>
      <c r="F53" s="65">
        <f t="shared" si="23"/>
        <v>0</v>
      </c>
      <c r="G53" s="64"/>
      <c r="H53" s="65">
        <f t="shared" si="23"/>
        <v>0</v>
      </c>
      <c r="I53" s="64"/>
      <c r="J53" s="65">
        <f t="shared" ref="J53" si="33">$D53*I53*100</f>
        <v>0</v>
      </c>
      <c r="K53" s="64"/>
      <c r="L53" s="65">
        <f t="shared" ref="L53" si="34">$D53*K53*100</f>
        <v>0</v>
      </c>
      <c r="M53" s="64"/>
      <c r="N53" s="66">
        <f t="shared" ref="N53" si="35">$D53*M53*100</f>
        <v>0</v>
      </c>
      <c r="P53" s="12" t="str">
        <f t="shared" si="0"/>
        <v>- Specific professional experience</v>
      </c>
    </row>
    <row r="54" spans="1:16" ht="11.25" customHeight="1">
      <c r="A54" s="48" t="s">
        <v>89</v>
      </c>
      <c r="B54" s="93" t="s">
        <v>150</v>
      </c>
      <c r="C54" s="94"/>
      <c r="D54" s="26">
        <v>0.03</v>
      </c>
      <c r="E54" s="64"/>
      <c r="F54" s="65">
        <f t="shared" si="23"/>
        <v>0</v>
      </c>
      <c r="G54" s="64"/>
      <c r="H54" s="65">
        <f t="shared" si="23"/>
        <v>0</v>
      </c>
      <c r="I54" s="64"/>
      <c r="J54" s="65">
        <f t="shared" ref="J54" si="36">$D54*I54*100</f>
        <v>0</v>
      </c>
      <c r="K54" s="64"/>
      <c r="L54" s="65">
        <f t="shared" ref="L54" si="37">$D54*K54*100</f>
        <v>0</v>
      </c>
      <c r="M54" s="64"/>
      <c r="N54" s="66">
        <f t="shared" ref="N54" si="38">$D54*M54*100</f>
        <v>0</v>
      </c>
      <c r="P54" s="12" t="str">
        <f t="shared" si="0"/>
        <v>- Leadership/management experience</v>
      </c>
    </row>
    <row r="55" spans="1:16" ht="10">
      <c r="A55" s="48" t="s">
        <v>90</v>
      </c>
      <c r="B55" s="95" t="s">
        <v>151</v>
      </c>
      <c r="C55" s="96"/>
      <c r="D55" s="26">
        <v>0</v>
      </c>
      <c r="E55" s="64"/>
      <c r="F55" s="65">
        <f t="shared" si="23"/>
        <v>0</v>
      </c>
      <c r="G55" s="64"/>
      <c r="H55" s="65">
        <f t="shared" si="23"/>
        <v>0</v>
      </c>
      <c r="I55" s="64"/>
      <c r="J55" s="65">
        <f t="shared" ref="J55" si="39">$D55*I55*100</f>
        <v>0</v>
      </c>
      <c r="K55" s="64"/>
      <c r="L55" s="65">
        <f t="shared" ref="L55" si="40">$D55*K55*100</f>
        <v>0</v>
      </c>
      <c r="M55" s="64"/>
      <c r="N55" s="66">
        <f t="shared" ref="N55" si="41">$D55*M55*100</f>
        <v>0</v>
      </c>
      <c r="P55" s="12" t="str">
        <f t="shared" si="0"/>
        <v>- Regional experience</v>
      </c>
    </row>
    <row r="56" spans="1:16" ht="10">
      <c r="A56" s="48" t="s">
        <v>91</v>
      </c>
      <c r="B56" s="101" t="s">
        <v>152</v>
      </c>
      <c r="C56" s="102"/>
      <c r="D56" s="26">
        <v>0</v>
      </c>
      <c r="E56" s="64"/>
      <c r="F56" s="65">
        <f t="shared" si="23"/>
        <v>0</v>
      </c>
      <c r="G56" s="64"/>
      <c r="H56" s="65">
        <f t="shared" si="23"/>
        <v>0</v>
      </c>
      <c r="I56" s="64"/>
      <c r="J56" s="65">
        <f t="shared" ref="J56" si="42">$D56*I56*100</f>
        <v>0</v>
      </c>
      <c r="K56" s="64"/>
      <c r="L56" s="65">
        <f t="shared" ref="L56" si="43">$D56*K56*100</f>
        <v>0</v>
      </c>
      <c r="M56" s="64"/>
      <c r="N56" s="66">
        <f t="shared" ref="N56" si="44">$D56*M56*100</f>
        <v>0</v>
      </c>
      <c r="P56" s="12" t="str">
        <f t="shared" si="0"/>
        <v>- Development cooperation experience</v>
      </c>
    </row>
    <row r="57" spans="1:16" ht="10">
      <c r="A57" s="48" t="s">
        <v>92</v>
      </c>
      <c r="B57" s="103" t="s">
        <v>153</v>
      </c>
      <c r="C57" s="104"/>
      <c r="D57" s="30">
        <v>0.03</v>
      </c>
      <c r="E57" s="80"/>
      <c r="F57" s="68">
        <f>$D57*E57*100</f>
        <v>0</v>
      </c>
      <c r="G57" s="80"/>
      <c r="H57" s="68">
        <f>$D57*G57*100</f>
        <v>0</v>
      </c>
      <c r="I57" s="80"/>
      <c r="J57" s="68">
        <f>$D57*I57*100</f>
        <v>0</v>
      </c>
      <c r="K57" s="80"/>
      <c r="L57" s="68">
        <f>$D57*K57*100</f>
        <v>0</v>
      </c>
      <c r="M57" s="80"/>
      <c r="N57" s="69">
        <f>$D57*M57*100</f>
        <v>0</v>
      </c>
      <c r="P57" s="12" t="str">
        <f t="shared" si="0"/>
        <v>- Other</v>
      </c>
    </row>
    <row r="58" spans="1:16" ht="11.25" customHeight="1" outlineLevel="1">
      <c r="A58" s="91" t="s">
        <v>156</v>
      </c>
      <c r="B58" s="91"/>
      <c r="C58" s="92"/>
      <c r="D58" s="28">
        <f>SUM(D50:D57)</f>
        <v>0.17</v>
      </c>
      <c r="E58" s="70"/>
      <c r="F58" s="71">
        <f>SUM(F50:F57)</f>
        <v>0</v>
      </c>
      <c r="G58" s="70"/>
      <c r="H58" s="71">
        <f>SUM(H50:H57)</f>
        <v>0</v>
      </c>
      <c r="I58" s="70"/>
      <c r="J58" s="71">
        <f>SUM(J50:J57)</f>
        <v>0</v>
      </c>
      <c r="K58" s="70"/>
      <c r="L58" s="71">
        <f>SUM(L50:L57)</f>
        <v>0</v>
      </c>
      <c r="M58" s="70"/>
      <c r="N58" s="72">
        <f>SUM(N50:N57)</f>
        <v>0</v>
      </c>
      <c r="P58" s="41" t="str">
        <f t="shared" si="0"/>
        <v>Interim total 2.2</v>
      </c>
    </row>
    <row r="59" spans="1:16" ht="11.25" customHeight="1">
      <c r="A59" s="50" t="s">
        <v>17</v>
      </c>
      <c r="B59" s="105" t="s">
        <v>157</v>
      </c>
      <c r="C59" s="106"/>
      <c r="D59" s="37"/>
      <c r="E59" s="79"/>
      <c r="F59" s="73"/>
      <c r="G59" s="79"/>
      <c r="H59" s="73"/>
      <c r="I59" s="79"/>
      <c r="J59" s="73"/>
      <c r="K59" s="79"/>
      <c r="L59" s="73"/>
      <c r="M59" s="79"/>
      <c r="N59" s="74"/>
      <c r="P59" s="41" t="str">
        <f t="shared" si="0"/>
        <v>Expert 2 (in accordance with ToR provisions/criteria)</v>
      </c>
    </row>
    <row r="60" spans="1:16" ht="10">
      <c r="A60" s="48" t="s">
        <v>36</v>
      </c>
      <c r="B60" s="93" t="s">
        <v>146</v>
      </c>
      <c r="C60" s="94"/>
      <c r="D60" s="26">
        <v>0.01</v>
      </c>
      <c r="E60" s="64"/>
      <c r="F60" s="65">
        <f t="shared" ref="F60:H66" si="45">$D60*E60*100</f>
        <v>0</v>
      </c>
      <c r="G60" s="64"/>
      <c r="H60" s="65">
        <f t="shared" si="45"/>
        <v>0</v>
      </c>
      <c r="I60" s="64"/>
      <c r="J60" s="65">
        <f t="shared" ref="J60" si="46">$D60*I60*100</f>
        <v>0</v>
      </c>
      <c r="K60" s="64"/>
      <c r="L60" s="65">
        <f t="shared" ref="L60" si="47">$D60*K60*100</f>
        <v>0</v>
      </c>
      <c r="M60" s="64"/>
      <c r="N60" s="66">
        <f t="shared" ref="N60" si="48">$D60*M60*100</f>
        <v>0</v>
      </c>
      <c r="P60" s="12" t="str">
        <f t="shared" si="0"/>
        <v>- Qualifications</v>
      </c>
    </row>
    <row r="61" spans="1:16" ht="10">
      <c r="A61" s="48" t="s">
        <v>29</v>
      </c>
      <c r="B61" s="93" t="s">
        <v>147</v>
      </c>
      <c r="C61" s="94"/>
      <c r="D61" s="26">
        <v>0.01</v>
      </c>
      <c r="E61" s="64"/>
      <c r="F61" s="65">
        <f t="shared" si="45"/>
        <v>0</v>
      </c>
      <c r="G61" s="64"/>
      <c r="H61" s="65">
        <f t="shared" si="45"/>
        <v>0</v>
      </c>
      <c r="I61" s="64"/>
      <c r="J61" s="65">
        <f t="shared" ref="J61" si="49">$D61*I61*100</f>
        <v>0</v>
      </c>
      <c r="K61" s="64"/>
      <c r="L61" s="65">
        <f t="shared" ref="L61" si="50">$D61*K61*100</f>
        <v>0</v>
      </c>
      <c r="M61" s="64"/>
      <c r="N61" s="66">
        <f t="shared" ref="N61" si="51">$D61*M61*100</f>
        <v>0</v>
      </c>
      <c r="P61" s="12" t="str">
        <f t="shared" si="0"/>
        <v>- Language</v>
      </c>
    </row>
    <row r="62" spans="1:16" ht="10">
      <c r="A62" s="49" t="s">
        <v>30</v>
      </c>
      <c r="B62" s="95" t="s">
        <v>148</v>
      </c>
      <c r="C62" s="96"/>
      <c r="D62" s="30">
        <v>0.04</v>
      </c>
      <c r="E62" s="64"/>
      <c r="F62" s="65">
        <f t="shared" si="45"/>
        <v>0</v>
      </c>
      <c r="G62" s="64"/>
      <c r="H62" s="65">
        <f t="shared" si="45"/>
        <v>0</v>
      </c>
      <c r="I62" s="64"/>
      <c r="J62" s="65">
        <f t="shared" ref="J62" si="52">$D62*I62*100</f>
        <v>0</v>
      </c>
      <c r="K62" s="64"/>
      <c r="L62" s="65">
        <f t="shared" ref="L62" si="53">$D62*K62*100</f>
        <v>0</v>
      </c>
      <c r="M62" s="64"/>
      <c r="N62" s="66">
        <f t="shared" ref="N62" si="54">$D62*M62*100</f>
        <v>0</v>
      </c>
      <c r="P62" s="12" t="str">
        <f t="shared" si="0"/>
        <v>- General professional experience</v>
      </c>
    </row>
    <row r="63" spans="1:16" ht="10">
      <c r="A63" s="48" t="s">
        <v>31</v>
      </c>
      <c r="B63" s="95" t="s">
        <v>149</v>
      </c>
      <c r="C63" s="96"/>
      <c r="D63" s="26">
        <v>0.05</v>
      </c>
      <c r="E63" s="64"/>
      <c r="F63" s="65">
        <f t="shared" si="45"/>
        <v>0</v>
      </c>
      <c r="G63" s="64"/>
      <c r="H63" s="65">
        <f t="shared" si="45"/>
        <v>0</v>
      </c>
      <c r="I63" s="64"/>
      <c r="J63" s="65">
        <f t="shared" ref="J63" si="55">$D63*I63*100</f>
        <v>0</v>
      </c>
      <c r="K63" s="64"/>
      <c r="L63" s="65">
        <f t="shared" ref="L63" si="56">$D63*K63*100</f>
        <v>0</v>
      </c>
      <c r="M63" s="64"/>
      <c r="N63" s="66">
        <f t="shared" ref="N63" si="57">$D63*M63*100</f>
        <v>0</v>
      </c>
      <c r="P63" s="12" t="str">
        <f t="shared" si="0"/>
        <v>- Specific professional experience</v>
      </c>
    </row>
    <row r="64" spans="1:16" ht="11.25" customHeight="1">
      <c r="A64" s="48" t="s">
        <v>32</v>
      </c>
      <c r="B64" s="93" t="s">
        <v>150</v>
      </c>
      <c r="C64" s="94"/>
      <c r="D64" s="26">
        <v>0.02</v>
      </c>
      <c r="E64" s="64"/>
      <c r="F64" s="65">
        <f t="shared" si="45"/>
        <v>0</v>
      </c>
      <c r="G64" s="64"/>
      <c r="H64" s="65">
        <f t="shared" si="45"/>
        <v>0</v>
      </c>
      <c r="I64" s="64"/>
      <c r="J64" s="65">
        <f t="shared" ref="J64" si="58">$D64*I64*100</f>
        <v>0</v>
      </c>
      <c r="K64" s="64"/>
      <c r="L64" s="65">
        <f t="shared" ref="L64" si="59">$D64*K64*100</f>
        <v>0</v>
      </c>
      <c r="M64" s="64"/>
      <c r="N64" s="66">
        <f t="shared" ref="N64" si="60">$D64*M64*100</f>
        <v>0</v>
      </c>
      <c r="P64" s="12" t="str">
        <f t="shared" si="0"/>
        <v>- Leadership/management experience</v>
      </c>
    </row>
    <row r="65" spans="1:16" ht="10">
      <c r="A65" s="48" t="s">
        <v>33</v>
      </c>
      <c r="B65" s="95" t="s">
        <v>151</v>
      </c>
      <c r="C65" s="96"/>
      <c r="D65" s="26">
        <v>0</v>
      </c>
      <c r="E65" s="64"/>
      <c r="F65" s="65">
        <f t="shared" si="45"/>
        <v>0</v>
      </c>
      <c r="G65" s="64"/>
      <c r="H65" s="65">
        <f t="shared" si="45"/>
        <v>0</v>
      </c>
      <c r="I65" s="64"/>
      <c r="J65" s="65">
        <f t="shared" ref="J65" si="61">$D65*I65*100</f>
        <v>0</v>
      </c>
      <c r="K65" s="64"/>
      <c r="L65" s="65">
        <f t="shared" ref="L65" si="62">$D65*K65*100</f>
        <v>0</v>
      </c>
      <c r="M65" s="64"/>
      <c r="N65" s="66">
        <f t="shared" ref="N65" si="63">$D65*M65*100</f>
        <v>0</v>
      </c>
      <c r="P65" s="12" t="str">
        <f t="shared" si="0"/>
        <v>- Regional experience</v>
      </c>
    </row>
    <row r="66" spans="1:16" ht="10">
      <c r="A66" s="48" t="s">
        <v>34</v>
      </c>
      <c r="B66" s="101" t="s">
        <v>152</v>
      </c>
      <c r="C66" s="102"/>
      <c r="D66" s="26">
        <v>0</v>
      </c>
      <c r="E66" s="64"/>
      <c r="F66" s="65">
        <f t="shared" si="45"/>
        <v>0</v>
      </c>
      <c r="G66" s="64"/>
      <c r="H66" s="65">
        <f t="shared" si="45"/>
        <v>0</v>
      </c>
      <c r="I66" s="64"/>
      <c r="J66" s="65">
        <f t="shared" ref="J66" si="64">$D66*I66*100</f>
        <v>0</v>
      </c>
      <c r="K66" s="64"/>
      <c r="L66" s="65">
        <f t="shared" ref="L66" si="65">$D66*K66*100</f>
        <v>0</v>
      </c>
      <c r="M66" s="64"/>
      <c r="N66" s="66">
        <f t="shared" ref="N66" si="66">$D66*M66*100</f>
        <v>0</v>
      </c>
      <c r="P66" s="12" t="str">
        <f t="shared" si="0"/>
        <v>- Development cooperation experience</v>
      </c>
    </row>
    <row r="67" spans="1:16" ht="10">
      <c r="A67" s="48" t="s">
        <v>35</v>
      </c>
      <c r="B67" s="103" t="s">
        <v>153</v>
      </c>
      <c r="C67" s="104"/>
      <c r="D67" s="30">
        <v>0.03</v>
      </c>
      <c r="E67" s="80"/>
      <c r="F67" s="68">
        <f>$D67*E67*100</f>
        <v>0</v>
      </c>
      <c r="G67" s="80"/>
      <c r="H67" s="68">
        <f>$D67*G67*100</f>
        <v>0</v>
      </c>
      <c r="I67" s="80"/>
      <c r="J67" s="68">
        <f>$D67*I67*100</f>
        <v>0</v>
      </c>
      <c r="K67" s="80"/>
      <c r="L67" s="68">
        <f>$D67*K67*100</f>
        <v>0</v>
      </c>
      <c r="M67" s="80"/>
      <c r="N67" s="69">
        <f>$D67*M67*100</f>
        <v>0</v>
      </c>
      <c r="P67" s="12" t="str">
        <f t="shared" si="0"/>
        <v>- Other</v>
      </c>
    </row>
    <row r="68" spans="1:16" ht="11.25" customHeight="1" outlineLevel="1">
      <c r="A68" s="91" t="s">
        <v>158</v>
      </c>
      <c r="B68" s="91"/>
      <c r="C68" s="92"/>
      <c r="D68" s="28">
        <f>SUM(D60:D67)</f>
        <v>0.16</v>
      </c>
      <c r="E68" s="70"/>
      <c r="F68" s="71">
        <f>SUM(F60:F67)</f>
        <v>0</v>
      </c>
      <c r="G68" s="70"/>
      <c r="H68" s="71">
        <f>SUM(H60:H67)</f>
        <v>0</v>
      </c>
      <c r="I68" s="70"/>
      <c r="J68" s="71">
        <f>SUM(J60:J67)</f>
        <v>0</v>
      </c>
      <c r="K68" s="70"/>
      <c r="L68" s="71">
        <f>SUM(L60:L67)</f>
        <v>0</v>
      </c>
      <c r="M68" s="70"/>
      <c r="N68" s="72">
        <f>SUM(N60:N67)</f>
        <v>0</v>
      </c>
      <c r="P68" s="41" t="str">
        <f t="shared" si="0"/>
        <v>Interim total 2.3</v>
      </c>
    </row>
    <row r="69" spans="1:16" ht="11.25" customHeight="1">
      <c r="A69" s="50" t="s">
        <v>18</v>
      </c>
      <c r="B69" s="105" t="s">
        <v>159</v>
      </c>
      <c r="C69" s="106"/>
      <c r="D69" s="37"/>
      <c r="E69" s="79"/>
      <c r="F69" s="73"/>
      <c r="G69" s="79"/>
      <c r="H69" s="73"/>
      <c r="I69" s="79"/>
      <c r="J69" s="73"/>
      <c r="K69" s="79"/>
      <c r="L69" s="73"/>
      <c r="M69" s="79"/>
      <c r="N69" s="74"/>
      <c r="P69" s="41" t="str">
        <f t="shared" si="0"/>
        <v>Expert 3 (in accordance with ToR provisions/criteria)</v>
      </c>
    </row>
    <row r="70" spans="1:16" ht="10">
      <c r="A70" s="48" t="s">
        <v>28</v>
      </c>
      <c r="B70" s="93" t="s">
        <v>146</v>
      </c>
      <c r="C70" s="94"/>
      <c r="D70" s="26">
        <v>0</v>
      </c>
      <c r="E70" s="64"/>
      <c r="F70" s="65">
        <f t="shared" ref="F70:H76" si="67">$D70*E70*100</f>
        <v>0</v>
      </c>
      <c r="G70" s="64"/>
      <c r="H70" s="65">
        <f t="shared" si="67"/>
        <v>0</v>
      </c>
      <c r="I70" s="64"/>
      <c r="J70" s="65">
        <f t="shared" ref="J70" si="68">$D70*I70*100</f>
        <v>0</v>
      </c>
      <c r="K70" s="64"/>
      <c r="L70" s="65">
        <f t="shared" ref="L70" si="69">$D70*K70*100</f>
        <v>0</v>
      </c>
      <c r="M70" s="64"/>
      <c r="N70" s="66">
        <f t="shared" ref="N70" si="70">$D70*M70*100</f>
        <v>0</v>
      </c>
      <c r="P70" s="12" t="str">
        <f t="shared" si="0"/>
        <v>- Qualifications</v>
      </c>
    </row>
    <row r="71" spans="1:16" ht="10">
      <c r="A71" s="48" t="s">
        <v>37</v>
      </c>
      <c r="B71" s="93" t="s">
        <v>147</v>
      </c>
      <c r="C71" s="94"/>
      <c r="D71" s="26">
        <v>0</v>
      </c>
      <c r="E71" s="64"/>
      <c r="F71" s="65">
        <f t="shared" si="67"/>
        <v>0</v>
      </c>
      <c r="G71" s="64"/>
      <c r="H71" s="65">
        <f t="shared" si="67"/>
        <v>0</v>
      </c>
      <c r="I71" s="64"/>
      <c r="J71" s="65">
        <f t="shared" ref="J71" si="71">$D71*I71*100</f>
        <v>0</v>
      </c>
      <c r="K71" s="64"/>
      <c r="L71" s="65">
        <f t="shared" ref="L71" si="72">$D71*K71*100</f>
        <v>0</v>
      </c>
      <c r="M71" s="64"/>
      <c r="N71" s="66">
        <f t="shared" ref="N71" si="73">$D71*M71*100</f>
        <v>0</v>
      </c>
      <c r="P71" s="12" t="str">
        <f t="shared" si="0"/>
        <v>- Language</v>
      </c>
    </row>
    <row r="72" spans="1:16" ht="10">
      <c r="A72" s="48" t="s">
        <v>38</v>
      </c>
      <c r="B72" s="95" t="s">
        <v>148</v>
      </c>
      <c r="C72" s="96"/>
      <c r="D72" s="30">
        <v>0</v>
      </c>
      <c r="E72" s="64"/>
      <c r="F72" s="65">
        <f t="shared" si="67"/>
        <v>0</v>
      </c>
      <c r="G72" s="64"/>
      <c r="H72" s="65">
        <f t="shared" si="67"/>
        <v>0</v>
      </c>
      <c r="I72" s="64"/>
      <c r="J72" s="65">
        <f t="shared" ref="J72" si="74">$D72*I72*100</f>
        <v>0</v>
      </c>
      <c r="K72" s="64"/>
      <c r="L72" s="65">
        <f t="shared" ref="L72" si="75">$D72*K72*100</f>
        <v>0</v>
      </c>
      <c r="M72" s="64"/>
      <c r="N72" s="66">
        <f t="shared" ref="N72" si="76">$D72*M72*100</f>
        <v>0</v>
      </c>
      <c r="P72" s="12" t="str">
        <f t="shared" si="0"/>
        <v>- General professional experience</v>
      </c>
    </row>
    <row r="73" spans="1:16" ht="10">
      <c r="A73" s="48" t="s">
        <v>39</v>
      </c>
      <c r="B73" s="95" t="s">
        <v>149</v>
      </c>
      <c r="C73" s="96"/>
      <c r="D73" s="26">
        <v>0</v>
      </c>
      <c r="E73" s="64"/>
      <c r="F73" s="65">
        <f t="shared" si="67"/>
        <v>0</v>
      </c>
      <c r="G73" s="64"/>
      <c r="H73" s="65">
        <f t="shared" si="67"/>
        <v>0</v>
      </c>
      <c r="I73" s="64"/>
      <c r="J73" s="65">
        <f t="shared" ref="J73" si="77">$D73*I73*100</f>
        <v>0</v>
      </c>
      <c r="K73" s="64"/>
      <c r="L73" s="65">
        <f t="shared" ref="L73" si="78">$D73*K73*100</f>
        <v>0</v>
      </c>
      <c r="M73" s="64"/>
      <c r="N73" s="66">
        <f t="shared" ref="N73" si="79">$D73*M73*100</f>
        <v>0</v>
      </c>
      <c r="P73" s="12" t="str">
        <f t="shared" si="0"/>
        <v>- Specific professional experience</v>
      </c>
    </row>
    <row r="74" spans="1:16" ht="11.25" customHeight="1">
      <c r="A74" s="48" t="s">
        <v>40</v>
      </c>
      <c r="B74" s="93" t="s">
        <v>150</v>
      </c>
      <c r="C74" s="94"/>
      <c r="D74" s="26">
        <v>0</v>
      </c>
      <c r="E74" s="64"/>
      <c r="F74" s="65">
        <f t="shared" si="67"/>
        <v>0</v>
      </c>
      <c r="G74" s="64"/>
      <c r="H74" s="65">
        <f t="shared" si="67"/>
        <v>0</v>
      </c>
      <c r="I74" s="64"/>
      <c r="J74" s="65">
        <f t="shared" ref="J74" si="80">$D74*I74*100</f>
        <v>0</v>
      </c>
      <c r="K74" s="64"/>
      <c r="L74" s="65">
        <f t="shared" ref="L74" si="81">$D74*K74*100</f>
        <v>0</v>
      </c>
      <c r="M74" s="64"/>
      <c r="N74" s="66">
        <f t="shared" ref="N74" si="82">$D74*M74*100</f>
        <v>0</v>
      </c>
      <c r="P74" s="12" t="str">
        <f t="shared" si="0"/>
        <v>- Leadership/management experience</v>
      </c>
    </row>
    <row r="75" spans="1:16" ht="10">
      <c r="A75" s="48" t="s">
        <v>41</v>
      </c>
      <c r="B75" s="95" t="s">
        <v>151</v>
      </c>
      <c r="C75" s="96"/>
      <c r="D75" s="26">
        <v>0</v>
      </c>
      <c r="E75" s="64"/>
      <c r="F75" s="65">
        <f t="shared" si="67"/>
        <v>0</v>
      </c>
      <c r="G75" s="64"/>
      <c r="H75" s="65">
        <f t="shared" si="67"/>
        <v>0</v>
      </c>
      <c r="I75" s="64"/>
      <c r="J75" s="65">
        <f t="shared" ref="J75" si="83">$D75*I75*100</f>
        <v>0</v>
      </c>
      <c r="K75" s="64"/>
      <c r="L75" s="65">
        <f t="shared" ref="L75" si="84">$D75*K75*100</f>
        <v>0</v>
      </c>
      <c r="M75" s="64"/>
      <c r="N75" s="66">
        <f t="shared" ref="N75" si="85">$D75*M75*100</f>
        <v>0</v>
      </c>
      <c r="P75" s="12" t="str">
        <f t="shared" ref="P75:P115" si="86">IF(ISBLANK(B75),A75,B75)</f>
        <v>- Regional experience</v>
      </c>
    </row>
    <row r="76" spans="1:16" ht="10">
      <c r="A76" s="48" t="s">
        <v>42</v>
      </c>
      <c r="B76" s="101" t="s">
        <v>152</v>
      </c>
      <c r="C76" s="102"/>
      <c r="D76" s="26">
        <v>0</v>
      </c>
      <c r="E76" s="64"/>
      <c r="F76" s="65">
        <f t="shared" si="67"/>
        <v>0</v>
      </c>
      <c r="G76" s="64"/>
      <c r="H76" s="65">
        <f t="shared" si="67"/>
        <v>0</v>
      </c>
      <c r="I76" s="64"/>
      <c r="J76" s="65">
        <f t="shared" ref="J76" si="87">$D76*I76*100</f>
        <v>0</v>
      </c>
      <c r="K76" s="64"/>
      <c r="L76" s="65">
        <f t="shared" ref="L76" si="88">$D76*K76*100</f>
        <v>0</v>
      </c>
      <c r="M76" s="64"/>
      <c r="N76" s="66">
        <f t="shared" ref="N76" si="89">$D76*M76*100</f>
        <v>0</v>
      </c>
      <c r="P76" s="12" t="str">
        <f t="shared" si="86"/>
        <v>- Development cooperation experience</v>
      </c>
    </row>
    <row r="77" spans="1:16" ht="10">
      <c r="A77" s="48" t="s">
        <v>43</v>
      </c>
      <c r="B77" s="103" t="s">
        <v>153</v>
      </c>
      <c r="C77" s="104"/>
      <c r="D77" s="30">
        <v>0</v>
      </c>
      <c r="E77" s="80"/>
      <c r="F77" s="68">
        <f>$D77*E77*100</f>
        <v>0</v>
      </c>
      <c r="G77" s="80"/>
      <c r="H77" s="68">
        <f>$D77*G77*100</f>
        <v>0</v>
      </c>
      <c r="I77" s="80"/>
      <c r="J77" s="68">
        <f>$D77*I77*100</f>
        <v>0</v>
      </c>
      <c r="K77" s="80"/>
      <c r="L77" s="68">
        <f>$D77*K77*100</f>
        <v>0</v>
      </c>
      <c r="M77" s="80"/>
      <c r="N77" s="69">
        <f>$D77*M77*100</f>
        <v>0</v>
      </c>
      <c r="P77" s="12" t="str">
        <f t="shared" si="86"/>
        <v>- Other</v>
      </c>
    </row>
    <row r="78" spans="1:16" ht="11.25" customHeight="1" outlineLevel="1">
      <c r="A78" s="91" t="s">
        <v>160</v>
      </c>
      <c r="B78" s="91"/>
      <c r="C78" s="92"/>
      <c r="D78" s="28">
        <f>SUM(D70:D77)</f>
        <v>0</v>
      </c>
      <c r="E78" s="70"/>
      <c r="F78" s="71">
        <f>SUM(F70:F77)</f>
        <v>0</v>
      </c>
      <c r="G78" s="70"/>
      <c r="H78" s="71">
        <f>SUM(H70:H77)</f>
        <v>0</v>
      </c>
      <c r="I78" s="70"/>
      <c r="J78" s="71">
        <f>SUM(J70:J77)</f>
        <v>0</v>
      </c>
      <c r="K78" s="70"/>
      <c r="L78" s="71">
        <f>SUM(L70:L77)</f>
        <v>0</v>
      </c>
      <c r="M78" s="70"/>
      <c r="N78" s="72">
        <f>SUM(N70:N77)</f>
        <v>0</v>
      </c>
      <c r="P78" s="41" t="str">
        <f t="shared" si="86"/>
        <v>Interim total 2.4</v>
      </c>
    </row>
    <row r="79" spans="1:16" ht="11.25" customHeight="1">
      <c r="A79" s="50" t="s">
        <v>26</v>
      </c>
      <c r="B79" s="105" t="s">
        <v>161</v>
      </c>
      <c r="C79" s="106"/>
      <c r="D79" s="37"/>
      <c r="E79" s="79"/>
      <c r="F79" s="73"/>
      <c r="G79" s="79"/>
      <c r="H79" s="73"/>
      <c r="I79" s="79"/>
      <c r="J79" s="73"/>
      <c r="K79" s="79"/>
      <c r="L79" s="73"/>
      <c r="M79" s="79"/>
      <c r="N79" s="74"/>
      <c r="P79" s="41" t="str">
        <f t="shared" si="86"/>
        <v>Expert 4 (in accordance with ToR provisions/criteria)</v>
      </c>
    </row>
    <row r="80" spans="1:16" ht="10">
      <c r="A80" s="48" t="s">
        <v>44</v>
      </c>
      <c r="B80" s="93" t="s">
        <v>146</v>
      </c>
      <c r="C80" s="94"/>
      <c r="D80" s="26">
        <v>0</v>
      </c>
      <c r="E80" s="64"/>
      <c r="F80" s="65">
        <f t="shared" ref="F80:H86" si="90">$D80*E80*100</f>
        <v>0</v>
      </c>
      <c r="G80" s="64"/>
      <c r="H80" s="65">
        <f t="shared" si="90"/>
        <v>0</v>
      </c>
      <c r="I80" s="64"/>
      <c r="J80" s="65">
        <f t="shared" ref="J80" si="91">$D80*I80*100</f>
        <v>0</v>
      </c>
      <c r="K80" s="64"/>
      <c r="L80" s="65">
        <f t="shared" ref="L80" si="92">$D80*K80*100</f>
        <v>0</v>
      </c>
      <c r="M80" s="64"/>
      <c r="N80" s="66">
        <f t="shared" ref="N80" si="93">$D80*M80*100</f>
        <v>0</v>
      </c>
      <c r="P80" s="12" t="str">
        <f t="shared" si="86"/>
        <v>- Qualifications</v>
      </c>
    </row>
    <row r="81" spans="1:16" ht="10">
      <c r="A81" s="48" t="s">
        <v>45</v>
      </c>
      <c r="B81" s="93" t="s">
        <v>147</v>
      </c>
      <c r="C81" s="94"/>
      <c r="D81" s="26">
        <v>0</v>
      </c>
      <c r="E81" s="64"/>
      <c r="F81" s="65">
        <f t="shared" si="90"/>
        <v>0</v>
      </c>
      <c r="G81" s="64"/>
      <c r="H81" s="65">
        <f t="shared" si="90"/>
        <v>0</v>
      </c>
      <c r="I81" s="64"/>
      <c r="J81" s="65">
        <f t="shared" ref="J81" si="94">$D81*I81*100</f>
        <v>0</v>
      </c>
      <c r="K81" s="64"/>
      <c r="L81" s="65">
        <f t="shared" ref="L81" si="95">$D81*K81*100</f>
        <v>0</v>
      </c>
      <c r="M81" s="64"/>
      <c r="N81" s="66">
        <f t="shared" ref="N81" si="96">$D81*M81*100</f>
        <v>0</v>
      </c>
      <c r="P81" s="12" t="str">
        <f t="shared" si="86"/>
        <v>- Language</v>
      </c>
    </row>
    <row r="82" spans="1:16" ht="10">
      <c r="A82" s="48" t="s">
        <v>46</v>
      </c>
      <c r="B82" s="95" t="s">
        <v>148</v>
      </c>
      <c r="C82" s="96"/>
      <c r="D82" s="30">
        <v>0</v>
      </c>
      <c r="E82" s="64"/>
      <c r="F82" s="65">
        <f t="shared" si="90"/>
        <v>0</v>
      </c>
      <c r="G82" s="64"/>
      <c r="H82" s="65">
        <f t="shared" si="90"/>
        <v>0</v>
      </c>
      <c r="I82" s="64"/>
      <c r="J82" s="65">
        <f t="shared" ref="J82" si="97">$D82*I82*100</f>
        <v>0</v>
      </c>
      <c r="K82" s="64"/>
      <c r="L82" s="65">
        <f t="shared" ref="L82" si="98">$D82*K82*100</f>
        <v>0</v>
      </c>
      <c r="M82" s="64"/>
      <c r="N82" s="66">
        <f t="shared" ref="N82" si="99">$D82*M82*100</f>
        <v>0</v>
      </c>
      <c r="P82" s="12" t="str">
        <f t="shared" si="86"/>
        <v>- General professional experience</v>
      </c>
    </row>
    <row r="83" spans="1:16" ht="10">
      <c r="A83" s="48" t="s">
        <v>47</v>
      </c>
      <c r="B83" s="95" t="s">
        <v>149</v>
      </c>
      <c r="C83" s="96"/>
      <c r="D83" s="26">
        <v>0</v>
      </c>
      <c r="E83" s="64"/>
      <c r="F83" s="65">
        <f t="shared" si="90"/>
        <v>0</v>
      </c>
      <c r="G83" s="64"/>
      <c r="H83" s="65">
        <f t="shared" si="90"/>
        <v>0</v>
      </c>
      <c r="I83" s="64"/>
      <c r="J83" s="65">
        <f t="shared" ref="J83" si="100">$D83*I83*100</f>
        <v>0</v>
      </c>
      <c r="K83" s="64"/>
      <c r="L83" s="65">
        <f t="shared" ref="L83" si="101">$D83*K83*100</f>
        <v>0</v>
      </c>
      <c r="M83" s="64"/>
      <c r="N83" s="66">
        <f t="shared" ref="N83" si="102">$D83*M83*100</f>
        <v>0</v>
      </c>
      <c r="P83" s="12" t="str">
        <f t="shared" si="86"/>
        <v>- Specific professional experience</v>
      </c>
    </row>
    <row r="84" spans="1:16" ht="11.25" customHeight="1">
      <c r="A84" s="48" t="s">
        <v>48</v>
      </c>
      <c r="B84" s="93" t="s">
        <v>150</v>
      </c>
      <c r="C84" s="94"/>
      <c r="D84" s="26">
        <v>0</v>
      </c>
      <c r="E84" s="64"/>
      <c r="F84" s="65">
        <f t="shared" si="90"/>
        <v>0</v>
      </c>
      <c r="G84" s="64"/>
      <c r="H84" s="65">
        <f t="shared" si="90"/>
        <v>0</v>
      </c>
      <c r="I84" s="64"/>
      <c r="J84" s="65">
        <f t="shared" ref="J84" si="103">$D84*I84*100</f>
        <v>0</v>
      </c>
      <c r="K84" s="64"/>
      <c r="L84" s="65">
        <f t="shared" ref="L84" si="104">$D84*K84*100</f>
        <v>0</v>
      </c>
      <c r="M84" s="64"/>
      <c r="N84" s="66">
        <f t="shared" ref="N84" si="105">$D84*M84*100</f>
        <v>0</v>
      </c>
      <c r="P84" s="12" t="str">
        <f t="shared" si="86"/>
        <v>- Leadership/management experience</v>
      </c>
    </row>
    <row r="85" spans="1:16" ht="10">
      <c r="A85" s="48" t="s">
        <v>49</v>
      </c>
      <c r="B85" s="95" t="s">
        <v>151</v>
      </c>
      <c r="C85" s="96"/>
      <c r="D85" s="26">
        <v>0</v>
      </c>
      <c r="E85" s="64"/>
      <c r="F85" s="65">
        <f t="shared" si="90"/>
        <v>0</v>
      </c>
      <c r="G85" s="64"/>
      <c r="H85" s="65">
        <f t="shared" si="90"/>
        <v>0</v>
      </c>
      <c r="I85" s="64"/>
      <c r="J85" s="65">
        <f t="shared" ref="J85" si="106">$D85*I85*100</f>
        <v>0</v>
      </c>
      <c r="K85" s="64"/>
      <c r="L85" s="65">
        <f t="shared" ref="L85" si="107">$D85*K85*100</f>
        <v>0</v>
      </c>
      <c r="M85" s="64"/>
      <c r="N85" s="66">
        <f t="shared" ref="N85" si="108">$D85*M85*100</f>
        <v>0</v>
      </c>
      <c r="P85" s="12" t="str">
        <f t="shared" si="86"/>
        <v>- Regional experience</v>
      </c>
    </row>
    <row r="86" spans="1:16" ht="10">
      <c r="A86" s="48" t="s">
        <v>50</v>
      </c>
      <c r="B86" s="101" t="s">
        <v>152</v>
      </c>
      <c r="C86" s="102"/>
      <c r="D86" s="26">
        <v>0</v>
      </c>
      <c r="E86" s="64"/>
      <c r="F86" s="65">
        <f t="shared" si="90"/>
        <v>0</v>
      </c>
      <c r="G86" s="64"/>
      <c r="H86" s="65">
        <f t="shared" si="90"/>
        <v>0</v>
      </c>
      <c r="I86" s="64"/>
      <c r="J86" s="65">
        <f t="shared" ref="J86" si="109">$D86*I86*100</f>
        <v>0</v>
      </c>
      <c r="K86" s="64"/>
      <c r="L86" s="65">
        <f t="shared" ref="L86" si="110">$D86*K86*100</f>
        <v>0</v>
      </c>
      <c r="M86" s="64"/>
      <c r="N86" s="66">
        <f t="shared" ref="N86" si="111">$D86*M86*100</f>
        <v>0</v>
      </c>
      <c r="P86" s="12" t="str">
        <f t="shared" si="86"/>
        <v>- Development cooperation experience</v>
      </c>
    </row>
    <row r="87" spans="1:16" ht="10">
      <c r="A87" s="48" t="s">
        <v>51</v>
      </c>
      <c r="B87" s="103" t="s">
        <v>153</v>
      </c>
      <c r="C87" s="104"/>
      <c r="D87" s="30">
        <v>0</v>
      </c>
      <c r="E87" s="80"/>
      <c r="F87" s="68">
        <f>$D87*E87*100</f>
        <v>0</v>
      </c>
      <c r="G87" s="80"/>
      <c r="H87" s="68">
        <f>$D87*G87*100</f>
        <v>0</v>
      </c>
      <c r="I87" s="80"/>
      <c r="J87" s="68">
        <f>$D87*I87*100</f>
        <v>0</v>
      </c>
      <c r="K87" s="80"/>
      <c r="L87" s="68">
        <f>$D87*K87*100</f>
        <v>0</v>
      </c>
      <c r="M87" s="80"/>
      <c r="N87" s="69">
        <f>$D87*M87*100</f>
        <v>0</v>
      </c>
      <c r="P87" s="12" t="str">
        <f t="shared" si="86"/>
        <v>- Other</v>
      </c>
    </row>
    <row r="88" spans="1:16" ht="11.25" customHeight="1" outlineLevel="1">
      <c r="A88" s="91" t="s">
        <v>162</v>
      </c>
      <c r="B88" s="91"/>
      <c r="C88" s="92"/>
      <c r="D88" s="28">
        <f>SUM(D80:D87)</f>
        <v>0</v>
      </c>
      <c r="E88" s="70"/>
      <c r="F88" s="71">
        <f>SUM(F80:F87)</f>
        <v>0</v>
      </c>
      <c r="G88" s="70"/>
      <c r="H88" s="71">
        <f>SUM(H80:H87)</f>
        <v>0</v>
      </c>
      <c r="I88" s="70"/>
      <c r="J88" s="71">
        <f>SUM(J80:J87)</f>
        <v>0</v>
      </c>
      <c r="K88" s="70"/>
      <c r="L88" s="71">
        <f>SUM(L80:L87)</f>
        <v>0</v>
      </c>
      <c r="M88" s="70"/>
      <c r="N88" s="72">
        <f>SUM(N80:N87)</f>
        <v>0</v>
      </c>
      <c r="P88" s="41" t="str">
        <f t="shared" si="86"/>
        <v>Interim total 2.5</v>
      </c>
    </row>
    <row r="89" spans="1:16" ht="11.25" customHeight="1">
      <c r="A89" s="50" t="s">
        <v>27</v>
      </c>
      <c r="B89" s="105" t="s">
        <v>163</v>
      </c>
      <c r="C89" s="106"/>
      <c r="D89" s="37"/>
      <c r="E89" s="79"/>
      <c r="F89" s="73"/>
      <c r="G89" s="79"/>
      <c r="H89" s="73"/>
      <c r="I89" s="79"/>
      <c r="J89" s="73"/>
      <c r="K89" s="79"/>
      <c r="L89" s="73"/>
      <c r="M89" s="79"/>
      <c r="N89" s="74"/>
      <c r="P89" s="41" t="str">
        <f t="shared" si="86"/>
        <v>Short-term expert pool 1 (in accordance with ToR provisions/criteria)</v>
      </c>
    </row>
    <row r="90" spans="1:16" ht="10">
      <c r="A90" s="48" t="s">
        <v>52</v>
      </c>
      <c r="B90" s="93" t="s">
        <v>146</v>
      </c>
      <c r="C90" s="94"/>
      <c r="D90" s="26">
        <v>0.01</v>
      </c>
      <c r="E90" s="64"/>
      <c r="F90" s="65">
        <f t="shared" ref="F90:H95" si="112">$D90*E90*100</f>
        <v>0</v>
      </c>
      <c r="G90" s="64"/>
      <c r="H90" s="65">
        <f t="shared" si="112"/>
        <v>0</v>
      </c>
      <c r="I90" s="64"/>
      <c r="J90" s="65">
        <f t="shared" ref="J90" si="113">$D90*I90*100</f>
        <v>0</v>
      </c>
      <c r="K90" s="64"/>
      <c r="L90" s="65">
        <f t="shared" ref="L90" si="114">$D90*K90*100</f>
        <v>0</v>
      </c>
      <c r="M90" s="64"/>
      <c r="N90" s="66">
        <f t="shared" ref="N90" si="115">$D90*M90*100</f>
        <v>0</v>
      </c>
      <c r="P90" s="12" t="str">
        <f t="shared" si="86"/>
        <v>- Qualifications</v>
      </c>
    </row>
    <row r="91" spans="1:16" ht="10">
      <c r="A91" s="48" t="s">
        <v>53</v>
      </c>
      <c r="B91" s="93" t="s">
        <v>147</v>
      </c>
      <c r="C91" s="94"/>
      <c r="D91" s="26">
        <v>0.02</v>
      </c>
      <c r="E91" s="64"/>
      <c r="F91" s="65">
        <f t="shared" si="112"/>
        <v>0</v>
      </c>
      <c r="G91" s="64"/>
      <c r="H91" s="65">
        <f t="shared" si="112"/>
        <v>0</v>
      </c>
      <c r="I91" s="64"/>
      <c r="J91" s="65">
        <f t="shared" ref="J91" si="116">$D91*I91*100</f>
        <v>0</v>
      </c>
      <c r="K91" s="64"/>
      <c r="L91" s="65">
        <f t="shared" ref="L91" si="117">$D91*K91*100</f>
        <v>0</v>
      </c>
      <c r="M91" s="64"/>
      <c r="N91" s="66">
        <f t="shared" ref="N91" si="118">$D91*M91*100</f>
        <v>0</v>
      </c>
      <c r="P91" s="12" t="str">
        <f t="shared" si="86"/>
        <v>- Language</v>
      </c>
    </row>
    <row r="92" spans="1:16" ht="10">
      <c r="A92" s="48" t="s">
        <v>54</v>
      </c>
      <c r="B92" s="95" t="s">
        <v>148</v>
      </c>
      <c r="C92" s="96"/>
      <c r="D92" s="26">
        <v>0.05</v>
      </c>
      <c r="E92" s="64"/>
      <c r="F92" s="65">
        <f t="shared" si="112"/>
        <v>0</v>
      </c>
      <c r="G92" s="64"/>
      <c r="H92" s="65">
        <f t="shared" si="112"/>
        <v>0</v>
      </c>
      <c r="I92" s="64"/>
      <c r="J92" s="65">
        <f t="shared" ref="J92" si="119">$D92*I92*100</f>
        <v>0</v>
      </c>
      <c r="K92" s="64"/>
      <c r="L92" s="65">
        <f t="shared" ref="L92" si="120">$D92*K92*100</f>
        <v>0</v>
      </c>
      <c r="M92" s="64"/>
      <c r="N92" s="66">
        <f t="shared" ref="N92" si="121">$D92*M92*100</f>
        <v>0</v>
      </c>
      <c r="P92" s="12" t="str">
        <f t="shared" si="86"/>
        <v>- General professional experience</v>
      </c>
    </row>
    <row r="93" spans="1:16" ht="10">
      <c r="A93" s="48" t="s">
        <v>55</v>
      </c>
      <c r="B93" s="95" t="s">
        <v>149</v>
      </c>
      <c r="C93" s="96"/>
      <c r="D93" s="26">
        <v>0.04</v>
      </c>
      <c r="E93" s="64"/>
      <c r="F93" s="65">
        <f t="shared" si="112"/>
        <v>0</v>
      </c>
      <c r="G93" s="64"/>
      <c r="H93" s="65">
        <f t="shared" si="112"/>
        <v>0</v>
      </c>
      <c r="I93" s="64"/>
      <c r="J93" s="65">
        <f t="shared" ref="J93" si="122">$D93*I93*100</f>
        <v>0</v>
      </c>
      <c r="K93" s="64"/>
      <c r="L93" s="65">
        <f t="shared" ref="L93" si="123">$D93*K93*100</f>
        <v>0</v>
      </c>
      <c r="M93" s="64"/>
      <c r="N93" s="66">
        <f t="shared" ref="N93" si="124">$D93*M93*100</f>
        <v>0</v>
      </c>
      <c r="P93" s="12" t="str">
        <f t="shared" si="86"/>
        <v>- Specific professional experience</v>
      </c>
    </row>
    <row r="94" spans="1:16" ht="10">
      <c r="A94" s="48" t="s">
        <v>56</v>
      </c>
      <c r="B94" s="95" t="s">
        <v>151</v>
      </c>
      <c r="C94" s="96"/>
      <c r="D94" s="26">
        <v>0</v>
      </c>
      <c r="E94" s="64"/>
      <c r="F94" s="65">
        <f t="shared" si="112"/>
        <v>0</v>
      </c>
      <c r="G94" s="64"/>
      <c r="H94" s="65">
        <f t="shared" si="112"/>
        <v>0</v>
      </c>
      <c r="I94" s="64"/>
      <c r="J94" s="65">
        <f t="shared" ref="J94" si="125">$D94*I94*100</f>
        <v>0</v>
      </c>
      <c r="K94" s="64"/>
      <c r="L94" s="65">
        <f t="shared" ref="L94" si="126">$D94*K94*100</f>
        <v>0</v>
      </c>
      <c r="M94" s="64"/>
      <c r="N94" s="66">
        <f t="shared" ref="N94" si="127">$D94*M94*100</f>
        <v>0</v>
      </c>
      <c r="P94" s="12" t="str">
        <f t="shared" si="86"/>
        <v>- Regional experience</v>
      </c>
    </row>
    <row r="95" spans="1:16" ht="10">
      <c r="A95" s="48" t="s">
        <v>57</v>
      </c>
      <c r="B95" s="95" t="s">
        <v>152</v>
      </c>
      <c r="C95" s="96"/>
      <c r="D95" s="26">
        <v>0</v>
      </c>
      <c r="E95" s="64"/>
      <c r="F95" s="65">
        <f t="shared" si="112"/>
        <v>0</v>
      </c>
      <c r="G95" s="64"/>
      <c r="H95" s="65">
        <f t="shared" si="112"/>
        <v>0</v>
      </c>
      <c r="I95" s="64"/>
      <c r="J95" s="65">
        <f t="shared" ref="J95" si="128">$D95*I95*100</f>
        <v>0</v>
      </c>
      <c r="K95" s="64"/>
      <c r="L95" s="65">
        <f t="shared" ref="L95" si="129">$D95*K95*100</f>
        <v>0</v>
      </c>
      <c r="M95" s="64"/>
      <c r="N95" s="66">
        <f t="shared" ref="N95" si="130">$D95*M95*100</f>
        <v>0</v>
      </c>
      <c r="P95" s="12" t="str">
        <f t="shared" si="86"/>
        <v>- Development cooperation experience</v>
      </c>
    </row>
    <row r="96" spans="1:16" ht="10">
      <c r="A96" s="48" t="s">
        <v>58</v>
      </c>
      <c r="B96" s="103" t="s">
        <v>153</v>
      </c>
      <c r="C96" s="104"/>
      <c r="D96" s="26">
        <v>0</v>
      </c>
      <c r="E96" s="80"/>
      <c r="F96" s="68">
        <f>$D96*E96*100</f>
        <v>0</v>
      </c>
      <c r="G96" s="80"/>
      <c r="H96" s="68">
        <f>$D96*G96*100</f>
        <v>0</v>
      </c>
      <c r="I96" s="80"/>
      <c r="J96" s="68">
        <f>$D96*I96*100</f>
        <v>0</v>
      </c>
      <c r="K96" s="80"/>
      <c r="L96" s="68">
        <f>$D96*K96*100</f>
        <v>0</v>
      </c>
      <c r="M96" s="80"/>
      <c r="N96" s="69">
        <f>$D96*M96*100</f>
        <v>0</v>
      </c>
      <c r="P96" s="12" t="str">
        <f t="shared" si="86"/>
        <v>- Other</v>
      </c>
    </row>
    <row r="97" spans="1:16" ht="11.25" customHeight="1" outlineLevel="1">
      <c r="A97" s="91" t="s">
        <v>164</v>
      </c>
      <c r="B97" s="91"/>
      <c r="C97" s="92"/>
      <c r="D97" s="28">
        <f>SUM(D90:D96)</f>
        <v>0.12</v>
      </c>
      <c r="E97" s="70"/>
      <c r="F97" s="71">
        <f>SUM(F90:F96)</f>
        <v>0</v>
      </c>
      <c r="G97" s="70"/>
      <c r="H97" s="71">
        <f>SUM(H90:H96)</f>
        <v>0</v>
      </c>
      <c r="I97" s="70"/>
      <c r="J97" s="71">
        <f>SUM(J90:J96)</f>
        <v>0</v>
      </c>
      <c r="K97" s="70"/>
      <c r="L97" s="71">
        <f>SUM(L90:L96)</f>
        <v>0</v>
      </c>
      <c r="M97" s="70"/>
      <c r="N97" s="72">
        <f>SUM(N90:N96)</f>
        <v>0</v>
      </c>
      <c r="P97" s="41" t="str">
        <f t="shared" si="86"/>
        <v>Interim total 2.6</v>
      </c>
    </row>
    <row r="98" spans="1:16" ht="11.25" customHeight="1">
      <c r="A98" s="50" t="s">
        <v>64</v>
      </c>
      <c r="B98" s="105" t="s">
        <v>165</v>
      </c>
      <c r="C98" s="106"/>
      <c r="D98" s="37"/>
      <c r="E98" s="79"/>
      <c r="F98" s="73"/>
      <c r="G98" s="79"/>
      <c r="H98" s="73"/>
      <c r="I98" s="79"/>
      <c r="J98" s="73"/>
      <c r="K98" s="79"/>
      <c r="L98" s="73"/>
      <c r="M98" s="79"/>
      <c r="N98" s="74"/>
      <c r="P98" s="41" t="str">
        <f t="shared" si="86"/>
        <v>Short-term expert pool 2 (in accordance with ToR provisions/criteria)</v>
      </c>
    </row>
    <row r="99" spans="1:16" ht="10">
      <c r="A99" s="48" t="s">
        <v>65</v>
      </c>
      <c r="B99" s="93" t="s">
        <v>146</v>
      </c>
      <c r="C99" s="94"/>
      <c r="D99" s="26">
        <v>0</v>
      </c>
      <c r="E99" s="64"/>
      <c r="F99" s="65">
        <f t="shared" ref="F99:H104" si="131">$D99*E99*100</f>
        <v>0</v>
      </c>
      <c r="G99" s="64"/>
      <c r="H99" s="65">
        <f t="shared" si="131"/>
        <v>0</v>
      </c>
      <c r="I99" s="64"/>
      <c r="J99" s="65">
        <f t="shared" ref="J99" si="132">$D99*I99*100</f>
        <v>0</v>
      </c>
      <c r="K99" s="64"/>
      <c r="L99" s="65">
        <f t="shared" ref="L99" si="133">$D99*K99*100</f>
        <v>0</v>
      </c>
      <c r="M99" s="64"/>
      <c r="N99" s="66">
        <f t="shared" ref="N99" si="134">$D99*M99*100</f>
        <v>0</v>
      </c>
      <c r="P99" s="12" t="str">
        <f t="shared" si="86"/>
        <v>- Qualifications</v>
      </c>
    </row>
    <row r="100" spans="1:16" ht="10">
      <c r="A100" s="48" t="s">
        <v>66</v>
      </c>
      <c r="B100" s="93" t="s">
        <v>147</v>
      </c>
      <c r="C100" s="94"/>
      <c r="D100" s="26">
        <v>0</v>
      </c>
      <c r="E100" s="64"/>
      <c r="F100" s="65">
        <f t="shared" si="131"/>
        <v>0</v>
      </c>
      <c r="G100" s="64"/>
      <c r="H100" s="65">
        <f t="shared" si="131"/>
        <v>0</v>
      </c>
      <c r="I100" s="64"/>
      <c r="J100" s="65">
        <f t="shared" ref="J100" si="135">$D100*I100*100</f>
        <v>0</v>
      </c>
      <c r="K100" s="64"/>
      <c r="L100" s="65">
        <f t="shared" ref="L100" si="136">$D100*K100*100</f>
        <v>0</v>
      </c>
      <c r="M100" s="64"/>
      <c r="N100" s="66">
        <f t="shared" ref="N100" si="137">$D100*M100*100</f>
        <v>0</v>
      </c>
      <c r="P100" s="12" t="str">
        <f t="shared" si="86"/>
        <v>- Language</v>
      </c>
    </row>
    <row r="101" spans="1:16" ht="10">
      <c r="A101" s="49" t="s">
        <v>67</v>
      </c>
      <c r="B101" s="95" t="s">
        <v>148</v>
      </c>
      <c r="C101" s="96"/>
      <c r="D101" s="26">
        <v>0</v>
      </c>
      <c r="E101" s="64"/>
      <c r="F101" s="65">
        <f t="shared" si="131"/>
        <v>0</v>
      </c>
      <c r="G101" s="64"/>
      <c r="H101" s="65">
        <f t="shared" si="131"/>
        <v>0</v>
      </c>
      <c r="I101" s="64"/>
      <c r="J101" s="65">
        <f t="shared" ref="J101" si="138">$D101*I101*100</f>
        <v>0</v>
      </c>
      <c r="K101" s="64"/>
      <c r="L101" s="65">
        <f t="shared" ref="L101" si="139">$D101*K101*100</f>
        <v>0</v>
      </c>
      <c r="M101" s="64"/>
      <c r="N101" s="66">
        <f t="shared" ref="N101" si="140">$D101*M101*100</f>
        <v>0</v>
      </c>
      <c r="P101" s="12" t="str">
        <f t="shared" si="86"/>
        <v>- General professional experience</v>
      </c>
    </row>
    <row r="102" spans="1:16" ht="10">
      <c r="A102" s="48" t="s">
        <v>68</v>
      </c>
      <c r="B102" s="95" t="s">
        <v>149</v>
      </c>
      <c r="C102" s="96"/>
      <c r="D102" s="26">
        <v>0</v>
      </c>
      <c r="E102" s="64"/>
      <c r="F102" s="65">
        <f t="shared" si="131"/>
        <v>0</v>
      </c>
      <c r="G102" s="64"/>
      <c r="H102" s="65">
        <f t="shared" si="131"/>
        <v>0</v>
      </c>
      <c r="I102" s="64"/>
      <c r="J102" s="65">
        <f t="shared" ref="J102" si="141">$D102*I102*100</f>
        <v>0</v>
      </c>
      <c r="K102" s="64"/>
      <c r="L102" s="65">
        <f t="shared" ref="L102" si="142">$D102*K102*100</f>
        <v>0</v>
      </c>
      <c r="M102" s="64"/>
      <c r="N102" s="66">
        <f t="shared" ref="N102" si="143">$D102*M102*100</f>
        <v>0</v>
      </c>
      <c r="P102" s="12" t="str">
        <f t="shared" si="86"/>
        <v>- Specific professional experience</v>
      </c>
    </row>
    <row r="103" spans="1:16" ht="10">
      <c r="A103" s="48" t="s">
        <v>69</v>
      </c>
      <c r="B103" s="95" t="s">
        <v>151</v>
      </c>
      <c r="C103" s="96"/>
      <c r="D103" s="26">
        <v>0</v>
      </c>
      <c r="E103" s="64"/>
      <c r="F103" s="65">
        <f t="shared" si="131"/>
        <v>0</v>
      </c>
      <c r="G103" s="64"/>
      <c r="H103" s="65">
        <f t="shared" si="131"/>
        <v>0</v>
      </c>
      <c r="I103" s="64"/>
      <c r="J103" s="65">
        <f t="shared" ref="J103" si="144">$D103*I103*100</f>
        <v>0</v>
      </c>
      <c r="K103" s="64"/>
      <c r="L103" s="65">
        <f t="shared" ref="L103" si="145">$D103*K103*100</f>
        <v>0</v>
      </c>
      <c r="M103" s="64"/>
      <c r="N103" s="66">
        <f t="shared" ref="N103" si="146">$D103*M103*100</f>
        <v>0</v>
      </c>
      <c r="P103" s="12" t="str">
        <f t="shared" si="86"/>
        <v>- Regional experience</v>
      </c>
    </row>
    <row r="104" spans="1:16" ht="10">
      <c r="A104" s="48" t="s">
        <v>70</v>
      </c>
      <c r="B104" s="95" t="s">
        <v>152</v>
      </c>
      <c r="C104" s="96"/>
      <c r="D104" s="26">
        <v>0</v>
      </c>
      <c r="E104" s="64"/>
      <c r="F104" s="65">
        <f t="shared" si="131"/>
        <v>0</v>
      </c>
      <c r="G104" s="64"/>
      <c r="H104" s="65">
        <f t="shared" si="131"/>
        <v>0</v>
      </c>
      <c r="I104" s="64"/>
      <c r="J104" s="65">
        <f t="shared" ref="J104" si="147">$D104*I104*100</f>
        <v>0</v>
      </c>
      <c r="K104" s="64"/>
      <c r="L104" s="65">
        <f t="shared" ref="L104" si="148">$D104*K104*100</f>
        <v>0</v>
      </c>
      <c r="M104" s="64"/>
      <c r="N104" s="66">
        <f t="shared" ref="N104" si="149">$D104*M104*100</f>
        <v>0</v>
      </c>
      <c r="P104" s="12" t="str">
        <f t="shared" si="86"/>
        <v>- Development cooperation experience</v>
      </c>
    </row>
    <row r="105" spans="1:16" ht="10">
      <c r="A105" s="48" t="s">
        <v>71</v>
      </c>
      <c r="B105" s="103" t="s">
        <v>153</v>
      </c>
      <c r="C105" s="104"/>
      <c r="D105" s="26">
        <v>0</v>
      </c>
      <c r="E105" s="80"/>
      <c r="F105" s="68">
        <f>$D105*E105*100</f>
        <v>0</v>
      </c>
      <c r="G105" s="80"/>
      <c r="H105" s="68">
        <f>$D105*G105*100</f>
        <v>0</v>
      </c>
      <c r="I105" s="80"/>
      <c r="J105" s="68">
        <f>$D105*I105*100</f>
        <v>0</v>
      </c>
      <c r="K105" s="80"/>
      <c r="L105" s="68">
        <f>$D105*K105*100</f>
        <v>0</v>
      </c>
      <c r="M105" s="80"/>
      <c r="N105" s="69">
        <f>$D105*M105*100</f>
        <v>0</v>
      </c>
      <c r="P105" s="12" t="str">
        <f t="shared" si="86"/>
        <v>- Other</v>
      </c>
    </row>
    <row r="106" spans="1:16" ht="11.25" customHeight="1" outlineLevel="1">
      <c r="A106" s="91" t="s">
        <v>166</v>
      </c>
      <c r="B106" s="91"/>
      <c r="C106" s="92"/>
      <c r="D106" s="28">
        <f>SUM(D99:D105)</f>
        <v>0</v>
      </c>
      <c r="E106" s="70"/>
      <c r="F106" s="71">
        <f>SUM(F99:F105)</f>
        <v>0</v>
      </c>
      <c r="G106" s="70"/>
      <c r="H106" s="71">
        <f>SUM(H99:H105)</f>
        <v>0</v>
      </c>
      <c r="I106" s="70"/>
      <c r="J106" s="71">
        <f>SUM(J99:J105)</f>
        <v>0</v>
      </c>
      <c r="K106" s="70"/>
      <c r="L106" s="71">
        <f>SUM(L99:L105)</f>
        <v>0</v>
      </c>
      <c r="M106" s="70"/>
      <c r="N106" s="72">
        <f>SUM(N99:N105)</f>
        <v>0</v>
      </c>
      <c r="P106" s="41" t="str">
        <f t="shared" si="86"/>
        <v>Interim total 2.7</v>
      </c>
    </row>
    <row r="107" spans="1:16" ht="22.5" customHeight="1">
      <c r="A107" s="50" t="s">
        <v>72</v>
      </c>
      <c r="B107" s="105" t="s">
        <v>167</v>
      </c>
      <c r="C107" s="106"/>
      <c r="D107" s="37"/>
      <c r="E107" s="79"/>
      <c r="F107" s="73"/>
      <c r="G107" s="79"/>
      <c r="H107" s="73"/>
      <c r="I107" s="79"/>
      <c r="J107" s="73"/>
      <c r="K107" s="79"/>
      <c r="L107" s="73"/>
      <c r="M107" s="79"/>
      <c r="N107" s="74"/>
      <c r="P107" s="41" t="str">
        <f t="shared" si="86"/>
        <v>Assessment of proposed personnel for non-specified positions (provided permissible under ToRs)</v>
      </c>
    </row>
    <row r="108" spans="1:16" ht="33.75" customHeight="1">
      <c r="A108" s="49" t="s">
        <v>73</v>
      </c>
      <c r="B108" s="146" t="s">
        <v>168</v>
      </c>
      <c r="C108" s="147"/>
      <c r="D108" s="26">
        <v>0</v>
      </c>
      <c r="E108" s="64"/>
      <c r="F108" s="65">
        <f t="shared" ref="F108:H109" si="150">$D108*E108*100</f>
        <v>0</v>
      </c>
      <c r="G108" s="64"/>
      <c r="H108" s="65">
        <f t="shared" si="150"/>
        <v>0</v>
      </c>
      <c r="I108" s="64"/>
      <c r="J108" s="65">
        <f t="shared" ref="J108" si="151">$D108*I108*100</f>
        <v>0</v>
      </c>
      <c r="K108" s="64"/>
      <c r="L108" s="65">
        <f t="shared" ref="L108" si="152">$D108*K108*100</f>
        <v>0</v>
      </c>
      <c r="M108" s="64"/>
      <c r="N108" s="66">
        <f t="shared" ref="N108" si="153">$D108*M108*100</f>
        <v>0</v>
      </c>
      <c r="P108" s="12" t="str">
        <f t="shared" si="86"/>
        <v>Composition and sufficient assignment duration of the team in order to perform the tasks specified in the schedule and personnel assignment plan</v>
      </c>
    </row>
    <row r="109" spans="1:16" ht="33.75" customHeight="1">
      <c r="A109" s="48" t="s">
        <v>74</v>
      </c>
      <c r="B109" s="144" t="s">
        <v>169</v>
      </c>
      <c r="C109" s="145"/>
      <c r="D109" s="26">
        <v>0</v>
      </c>
      <c r="E109" s="64"/>
      <c r="F109" s="65">
        <f t="shared" si="150"/>
        <v>0</v>
      </c>
      <c r="G109" s="64"/>
      <c r="H109" s="65">
        <f t="shared" si="150"/>
        <v>0</v>
      </c>
      <c r="I109" s="64"/>
      <c r="J109" s="65">
        <f t="shared" ref="J109" si="154">$D109*I109*100</f>
        <v>0</v>
      </c>
      <c r="K109" s="64"/>
      <c r="L109" s="65">
        <f t="shared" ref="L109" si="155">$D109*K109*100</f>
        <v>0</v>
      </c>
      <c r="M109" s="64"/>
      <c r="N109" s="66">
        <f t="shared" ref="N109" si="156">$D109*M109*100</f>
        <v>0</v>
      </c>
      <c r="P109" s="12" t="str">
        <f t="shared" si="86"/>
        <v>Qualifications and sufficient assignment duration of the team (professional experience and other specific experience) in order to process theme 1</v>
      </c>
    </row>
    <row r="110" spans="1:16" ht="33.75" customHeight="1">
      <c r="A110" s="49" t="s">
        <v>75</v>
      </c>
      <c r="B110" s="107" t="s">
        <v>170</v>
      </c>
      <c r="C110" s="108"/>
      <c r="D110" s="26">
        <v>0</v>
      </c>
      <c r="E110" s="80"/>
      <c r="F110" s="68">
        <f>$D110*E110*100</f>
        <v>0</v>
      </c>
      <c r="G110" s="80"/>
      <c r="H110" s="68">
        <f>$D110*G110*100</f>
        <v>0</v>
      </c>
      <c r="I110" s="80"/>
      <c r="J110" s="68">
        <f>$D110*I110*100</f>
        <v>0</v>
      </c>
      <c r="K110" s="80"/>
      <c r="L110" s="68">
        <f>$D110*K110*100</f>
        <v>0</v>
      </c>
      <c r="M110" s="80"/>
      <c r="N110" s="69">
        <f>$D110*M110*100</f>
        <v>0</v>
      </c>
      <c r="P110" s="12" t="str">
        <f t="shared" si="86"/>
        <v>Qualifications and sufficient assignment duration of the team (professional experience and other specific experience) in order to process theme 2</v>
      </c>
    </row>
    <row r="111" spans="1:16" ht="11.25" customHeight="1" outlineLevel="1">
      <c r="A111" s="91" t="s">
        <v>171</v>
      </c>
      <c r="B111" s="91"/>
      <c r="C111" s="92"/>
      <c r="D111" s="28">
        <f>SUM(D108:D110)</f>
        <v>0</v>
      </c>
      <c r="E111" s="70"/>
      <c r="F111" s="71">
        <f>SUM(F108:F110)</f>
        <v>0</v>
      </c>
      <c r="G111" s="70"/>
      <c r="H111" s="71">
        <f>SUM(H108:H110)</f>
        <v>0</v>
      </c>
      <c r="I111" s="70"/>
      <c r="J111" s="71">
        <f>SUM(J108:J110)</f>
        <v>0</v>
      </c>
      <c r="K111" s="70"/>
      <c r="L111" s="71">
        <f>SUM(L108:L110)</f>
        <v>0</v>
      </c>
      <c r="M111" s="70"/>
      <c r="N111" s="72">
        <f>SUM(N108:N110)</f>
        <v>0</v>
      </c>
      <c r="P111" s="41" t="str">
        <f t="shared" si="86"/>
        <v>Interim total 2.8</v>
      </c>
    </row>
    <row r="112" spans="1:16" ht="11.25" customHeight="1">
      <c r="A112" s="111" t="s">
        <v>172</v>
      </c>
      <c r="B112" s="111"/>
      <c r="C112" s="112"/>
      <c r="D112" s="29">
        <f>SUM(D48,D58,D68,D78,D88,D97,D106,D111)</f>
        <v>0.60000000000000009</v>
      </c>
      <c r="E112" s="76"/>
      <c r="F112" s="77">
        <f>SUM(F48,F58,F68,F78,F88,F97,F106,F111)</f>
        <v>0</v>
      </c>
      <c r="G112" s="76"/>
      <c r="H112" s="77">
        <f>SUM(H48,H58,H68,H78,H88,H97,H106,H111)</f>
        <v>0</v>
      </c>
      <c r="I112" s="76"/>
      <c r="J112" s="77">
        <f>SUM(J48,J58,J68,J78,J88,J97,J106,J111)</f>
        <v>0</v>
      </c>
      <c r="K112" s="76"/>
      <c r="L112" s="77">
        <f>SUM(L48,L58,L68,L78,L88,L97,L106,L111)</f>
        <v>0</v>
      </c>
      <c r="M112" s="76"/>
      <c r="N112" s="78">
        <f>SUM(N48,N58,N68,N78,N88,N97,N106,N111)</f>
        <v>0</v>
      </c>
      <c r="P112" s="41" t="str">
        <f t="shared" si="86"/>
        <v>Total 2</v>
      </c>
    </row>
    <row r="113" spans="1:16" ht="12.75" customHeight="1">
      <c r="A113" s="137" t="s">
        <v>173</v>
      </c>
      <c r="B113" s="137"/>
      <c r="C113" s="138"/>
      <c r="D113" s="31">
        <f>D37+D112</f>
        <v>1.0000000000000002</v>
      </c>
      <c r="E113" s="81"/>
      <c r="F113" s="82">
        <f>F37+F112</f>
        <v>0</v>
      </c>
      <c r="G113" s="81"/>
      <c r="H113" s="82">
        <f>H37+H112</f>
        <v>0</v>
      </c>
      <c r="I113" s="81"/>
      <c r="J113" s="82">
        <f>J37+J112</f>
        <v>0</v>
      </c>
      <c r="K113" s="81"/>
      <c r="L113" s="82">
        <f>L37+L112</f>
        <v>0</v>
      </c>
      <c r="M113" s="81"/>
      <c r="N113" s="83">
        <f>N37+N112</f>
        <v>0</v>
      </c>
      <c r="P113" s="41" t="str">
        <f t="shared" si="86"/>
        <v>Overall total 1 + 2</v>
      </c>
    </row>
    <row r="114" spans="1:16" ht="12.75" customHeight="1">
      <c r="A114" s="137" t="s">
        <v>174</v>
      </c>
      <c r="B114" s="137"/>
      <c r="C114" s="138"/>
      <c r="D114" s="24"/>
      <c r="E114" s="84"/>
      <c r="F114" s="85">
        <f>F113/1000</f>
        <v>0</v>
      </c>
      <c r="G114" s="84"/>
      <c r="H114" s="85">
        <f>H113/1000</f>
        <v>0</v>
      </c>
      <c r="I114" s="84"/>
      <c r="J114" s="85">
        <f>J113/1000</f>
        <v>0</v>
      </c>
      <c r="K114" s="84"/>
      <c r="L114" s="85">
        <f>L113/1000</f>
        <v>0</v>
      </c>
      <c r="M114" s="84"/>
      <c r="N114" s="86">
        <f>N113/1000</f>
        <v>0</v>
      </c>
      <c r="P114" s="41" t="str">
        <f t="shared" si="86"/>
        <v>Assessment in %</v>
      </c>
    </row>
    <row r="115" spans="1:16" ht="12.75" customHeight="1">
      <c r="A115" s="137" t="s">
        <v>175</v>
      </c>
      <c r="B115" s="137"/>
      <c r="C115" s="138"/>
      <c r="D115" s="25"/>
      <c r="E115" s="87"/>
      <c r="F115" s="88">
        <f>_xlfn.RANK.EQ(F114,Wertung)</f>
        <v>1</v>
      </c>
      <c r="G115" s="87"/>
      <c r="H115" s="88">
        <f>_xlfn.RANK.EQ(H114,Wertung)</f>
        <v>1</v>
      </c>
      <c r="I115" s="87"/>
      <c r="J115" s="88">
        <f>_xlfn.RANK.EQ(J114,Wertung)</f>
        <v>1</v>
      </c>
      <c r="K115" s="87"/>
      <c r="L115" s="88">
        <f>_xlfn.RANK.EQ(L114,Wertung)</f>
        <v>1</v>
      </c>
      <c r="M115" s="87"/>
      <c r="N115" s="89">
        <f>_xlfn.RANK.EQ(N114,Wertung)</f>
        <v>1</v>
      </c>
      <c r="P115" s="41" t="str">
        <f t="shared" si="86"/>
        <v>Ranking</v>
      </c>
    </row>
    <row r="116" spans="1:16" ht="10">
      <c r="E116" s="2"/>
      <c r="G116" s="2"/>
      <c r="I116" s="2"/>
      <c r="K116" s="2"/>
      <c r="M116" s="1"/>
    </row>
    <row r="117" spans="1:16" ht="22.5" customHeight="1">
      <c r="A117" s="118" t="s">
        <v>176</v>
      </c>
      <c r="B117" s="118"/>
      <c r="C117" s="118"/>
      <c r="D117" s="118"/>
      <c r="E117" s="118"/>
      <c r="F117" s="118"/>
      <c r="G117" s="118"/>
      <c r="H117" s="118"/>
      <c r="I117" s="118"/>
      <c r="J117" s="118"/>
      <c r="K117" s="118"/>
      <c r="L117" s="118"/>
      <c r="M117" s="118"/>
      <c r="N117" s="118"/>
    </row>
    <row r="118" spans="1:16" ht="37.65" customHeight="1">
      <c r="A118" s="139"/>
      <c r="B118" s="139"/>
      <c r="C118" s="139"/>
      <c r="E118" s="2"/>
      <c r="G118" s="2"/>
      <c r="I118" s="90"/>
      <c r="J118" s="90"/>
      <c r="K118" s="90"/>
      <c r="L118" s="90"/>
      <c r="M118" s="90"/>
      <c r="N118" s="90"/>
    </row>
    <row r="119" spans="1:16" ht="12" customHeight="1">
      <c r="B119" s="13"/>
      <c r="E119" s="2"/>
      <c r="G119" s="2"/>
      <c r="I119" s="133" t="s">
        <v>184</v>
      </c>
      <c r="J119" s="134"/>
      <c r="K119" s="134"/>
      <c r="L119" s="134"/>
      <c r="M119" s="134"/>
      <c r="N119" s="134"/>
    </row>
  </sheetData>
  <sheetProtection sheet="1" selectLockedCells="1"/>
  <mergeCells count="135">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 activePane="bottomLeft" state="frozen"/>
      <selection pane="bottomLeft" activeCell="E6" sqref="E6:F6"/>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98" t="s">
        <v>96</v>
      </c>
      <c r="B1" s="98"/>
      <c r="C1" s="98"/>
      <c r="D1" s="98"/>
      <c r="E1" s="98"/>
      <c r="F1" s="98"/>
      <c r="G1" s="98"/>
      <c r="H1" s="98"/>
      <c r="I1" s="98"/>
      <c r="J1" s="98"/>
      <c r="K1" s="39"/>
      <c r="L1" s="113"/>
      <c r="M1" s="114"/>
      <c r="N1" s="114"/>
      <c r="O1" s="57" t="s">
        <v>183</v>
      </c>
      <c r="P1" s="58"/>
      <c r="Q1" s="40"/>
      <c r="R1" s="40"/>
      <c r="S1" s="40"/>
      <c r="T1" s="40"/>
    </row>
    <row r="2" spans="1:23" ht="14.15" customHeight="1">
      <c r="A2" s="115" t="s">
        <v>98</v>
      </c>
      <c r="B2" s="115"/>
      <c r="C2" s="157" t="str">
        <f>'Bidder 1-5'!C2:E2</f>
        <v>2100</v>
      </c>
      <c r="D2" s="158"/>
      <c r="E2" s="158"/>
      <c r="G2" s="116" t="s">
        <v>103</v>
      </c>
      <c r="H2" s="116"/>
      <c r="K2" s="8"/>
      <c r="L2" s="56" t="s">
        <v>104</v>
      </c>
      <c r="M2" s="159" t="str">
        <f>'Bidder 1-5'!M2:N2</f>
        <v>Date</v>
      </c>
      <c r="N2" s="159"/>
    </row>
    <row r="3" spans="1:23" ht="14.15" customHeight="1">
      <c r="A3" s="118" t="s">
        <v>99</v>
      </c>
      <c r="B3" s="118"/>
      <c r="C3" s="160">
        <f>'Bidder 1-5'!C3:E3</f>
        <v>0</v>
      </c>
      <c r="D3" s="160"/>
      <c r="E3" s="160"/>
      <c r="G3" s="161" t="str">
        <f>'Bidder 1-5'!G3:K5</f>
        <v>Market analysis of electric cooking devices in India</v>
      </c>
      <c r="H3" s="162"/>
      <c r="I3" s="162"/>
      <c r="J3" s="162"/>
      <c r="K3" s="162"/>
      <c r="L3" s="5" t="s">
        <v>8</v>
      </c>
      <c r="M3" s="160" t="str">
        <f>'Bidder 1-5'!M3:N3</f>
        <v>1995.3511.3-100</v>
      </c>
      <c r="N3" s="160"/>
    </row>
    <row r="4" spans="1:23" ht="14.15" customHeight="1">
      <c r="A4" s="118" t="s">
        <v>100</v>
      </c>
      <c r="B4" s="118"/>
      <c r="C4" s="164" t="str">
        <f>'Bidder 1-5'!C4:E4</f>
        <v>Name</v>
      </c>
      <c r="D4" s="164"/>
      <c r="E4" s="164"/>
      <c r="G4" s="162"/>
      <c r="H4" s="162"/>
      <c r="I4" s="162"/>
      <c r="J4" s="162"/>
      <c r="K4" s="162"/>
      <c r="L4" s="5" t="s">
        <v>105</v>
      </c>
      <c r="M4" s="160" t="str">
        <f>'Bidder 1-5'!M4:N4</f>
        <v>Contract no.</v>
      </c>
      <c r="N4" s="160"/>
    </row>
    <row r="5" spans="1:23" ht="14.15" customHeight="1">
      <c r="A5" s="132" t="s">
        <v>101</v>
      </c>
      <c r="B5" s="132"/>
      <c r="C5" s="165" t="str">
        <f>'Bidder 1-5'!C5:E5</f>
        <v>Individual assessment/overall assessment</v>
      </c>
      <c r="D5" s="165"/>
      <c r="E5" s="165"/>
      <c r="F5" s="6"/>
      <c r="G5" s="163"/>
      <c r="H5" s="163"/>
      <c r="I5" s="163"/>
      <c r="J5" s="163"/>
      <c r="K5" s="163"/>
      <c r="L5" s="32"/>
      <c r="M5" s="124" t="s">
        <v>177</v>
      </c>
      <c r="N5" s="125"/>
      <c r="O5" s="97"/>
      <c r="P5" s="59"/>
      <c r="Q5" s="33"/>
      <c r="R5" s="33"/>
      <c r="S5" s="33"/>
      <c r="T5" s="33"/>
      <c r="U5" s="33"/>
      <c r="V5" s="33"/>
      <c r="W5" s="33"/>
    </row>
    <row r="6" spans="1:23" s="9" customFormat="1" ht="27.75" customHeight="1">
      <c r="A6" s="42"/>
      <c r="B6" s="22"/>
      <c r="C6" s="23"/>
      <c r="D6" s="22"/>
      <c r="E6" s="121" t="s">
        <v>178</v>
      </c>
      <c r="F6" s="122"/>
      <c r="G6" s="121" t="s">
        <v>179</v>
      </c>
      <c r="H6" s="122"/>
      <c r="I6" s="121" t="s">
        <v>180</v>
      </c>
      <c r="J6" s="122"/>
      <c r="K6" s="121" t="s">
        <v>181</v>
      </c>
      <c r="L6" s="122"/>
      <c r="M6" s="121" t="s">
        <v>182</v>
      </c>
      <c r="N6" s="123"/>
      <c r="O6" s="97"/>
      <c r="P6" s="59"/>
      <c r="Q6" s="33"/>
      <c r="R6" s="33"/>
      <c r="S6" s="33"/>
      <c r="T6" s="33"/>
      <c r="U6" s="33"/>
      <c r="V6" s="33"/>
      <c r="W6" s="33"/>
    </row>
    <row r="7" spans="1:23" ht="9.75" customHeight="1">
      <c r="B7" s="153" t="s">
        <v>1</v>
      </c>
      <c r="C7" s="154"/>
      <c r="D7" s="21" t="s">
        <v>0</v>
      </c>
      <c r="E7" s="16" t="s">
        <v>2</v>
      </c>
      <c r="F7" s="17" t="s">
        <v>3</v>
      </c>
      <c r="G7" s="16" t="s">
        <v>2</v>
      </c>
      <c r="H7" s="17" t="s">
        <v>3</v>
      </c>
      <c r="I7" s="16" t="s">
        <v>2</v>
      </c>
      <c r="J7" s="17" t="s">
        <v>3</v>
      </c>
      <c r="K7" s="16" t="s">
        <v>2</v>
      </c>
      <c r="L7" s="17" t="s">
        <v>3</v>
      </c>
      <c r="M7" s="16" t="s">
        <v>2</v>
      </c>
      <c r="N7" s="7" t="s">
        <v>3</v>
      </c>
    </row>
    <row r="8" spans="1:23" ht="10.4" customHeight="1">
      <c r="B8" s="155" t="s">
        <v>111</v>
      </c>
      <c r="C8" s="156"/>
      <c r="D8" s="14" t="s">
        <v>112</v>
      </c>
      <c r="E8" s="16" t="s">
        <v>113</v>
      </c>
      <c r="F8" s="17" t="s">
        <v>114</v>
      </c>
      <c r="G8" s="16" t="s">
        <v>113</v>
      </c>
      <c r="H8" s="17" t="s">
        <v>114</v>
      </c>
      <c r="I8" s="16" t="s">
        <v>113</v>
      </c>
      <c r="J8" s="17" t="s">
        <v>114</v>
      </c>
      <c r="K8" s="16" t="s">
        <v>113</v>
      </c>
      <c r="L8" s="17" t="s">
        <v>114</v>
      </c>
      <c r="M8" s="16" t="s">
        <v>113</v>
      </c>
      <c r="N8" s="7" t="s">
        <v>114</v>
      </c>
    </row>
    <row r="9" spans="1:23" ht="10">
      <c r="A9" s="43"/>
      <c r="B9" s="135"/>
      <c r="C9" s="136"/>
      <c r="D9" s="15" t="s">
        <v>5</v>
      </c>
      <c r="E9" s="19" t="s">
        <v>6</v>
      </c>
      <c r="F9" s="18" t="s">
        <v>7</v>
      </c>
      <c r="G9" s="19" t="s">
        <v>6</v>
      </c>
      <c r="H9" s="18" t="s">
        <v>7</v>
      </c>
      <c r="I9" s="19" t="s">
        <v>6</v>
      </c>
      <c r="J9" s="18" t="s">
        <v>7</v>
      </c>
      <c r="K9" s="19" t="s">
        <v>6</v>
      </c>
      <c r="L9" s="18" t="s">
        <v>7</v>
      </c>
      <c r="M9" s="19" t="s">
        <v>6</v>
      </c>
      <c r="N9" s="43" t="s">
        <v>7</v>
      </c>
    </row>
    <row r="10" spans="1:23" s="10" customFormat="1" ht="12.75" customHeight="1">
      <c r="A10" s="44" t="s">
        <v>94</v>
      </c>
      <c r="B10" s="140" t="s">
        <v>115</v>
      </c>
      <c r="C10" s="141"/>
      <c r="D10" s="141"/>
      <c r="E10" s="141"/>
      <c r="F10" s="141"/>
      <c r="G10" s="141"/>
      <c r="H10" s="141"/>
      <c r="I10" s="141"/>
      <c r="J10" s="141"/>
      <c r="K10" s="141"/>
      <c r="L10" s="141"/>
      <c r="M10" s="141"/>
      <c r="N10" s="141"/>
      <c r="P10" s="41" t="str">
        <f>IF(ISBLANK(B10),A10,B10)</f>
        <v>Assessment of technical-methodological design</v>
      </c>
    </row>
    <row r="11" spans="1:23" ht="10.5">
      <c r="A11" s="47" t="s">
        <v>10</v>
      </c>
      <c r="B11" s="142" t="s">
        <v>116</v>
      </c>
      <c r="C11" s="143"/>
      <c r="D11" s="36"/>
      <c r="E11" s="60"/>
      <c r="F11" s="61"/>
      <c r="G11" s="62"/>
      <c r="H11" s="61"/>
      <c r="I11" s="62"/>
      <c r="J11" s="61"/>
      <c r="K11" s="62"/>
      <c r="L11" s="61"/>
      <c r="M11" s="62"/>
      <c r="N11" s="63"/>
      <c r="P11" s="41" t="str">
        <f t="shared" ref="P11:P74" si="0">IF(ISBLANK(B11),A11,B11)</f>
        <v>Strategy</v>
      </c>
    </row>
    <row r="12" spans="1:23" ht="22.5" customHeight="1">
      <c r="A12" s="45" t="s">
        <v>15</v>
      </c>
      <c r="B12" s="146" t="s">
        <v>117</v>
      </c>
      <c r="C12" s="147"/>
      <c r="D12" s="34">
        <f>'Bidder 1-5'!D12</f>
        <v>0.05</v>
      </c>
      <c r="E12" s="64"/>
      <c r="F12" s="65">
        <f>$D12*E12*100</f>
        <v>0</v>
      </c>
      <c r="G12" s="64"/>
      <c r="H12" s="65">
        <f>$D12*G12*100</f>
        <v>0</v>
      </c>
      <c r="I12" s="64"/>
      <c r="J12" s="65">
        <f>$D12*I12*100</f>
        <v>0</v>
      </c>
      <c r="K12" s="64"/>
      <c r="L12" s="65">
        <f>$D12*K12*100</f>
        <v>0</v>
      </c>
      <c r="M12" s="64"/>
      <c r="N12" s="66">
        <f>$D12*M12*100</f>
        <v>0</v>
      </c>
      <c r="P12" s="12" t="str">
        <f t="shared" si="0"/>
        <v>Interpretation of the objectives in the ToRs, critical examination of tasks</v>
      </c>
    </row>
    <row r="13" spans="1:23" ht="22.5" customHeight="1">
      <c r="A13" s="46" t="s">
        <v>16</v>
      </c>
      <c r="B13" s="148" t="s">
        <v>118</v>
      </c>
      <c r="C13" s="149"/>
      <c r="D13" s="54">
        <f>'Bidder 1-5'!D13</f>
        <v>0.05</v>
      </c>
      <c r="E13" s="67"/>
      <c r="F13" s="68">
        <f>$D13*E13*100</f>
        <v>0</v>
      </c>
      <c r="G13" s="67"/>
      <c r="H13" s="68">
        <f>$D13*G13*100</f>
        <v>0</v>
      </c>
      <c r="I13" s="67"/>
      <c r="J13" s="68">
        <f>$D13*I13*100</f>
        <v>0</v>
      </c>
      <c r="K13" s="67"/>
      <c r="L13" s="68">
        <f>$D13*K13*100</f>
        <v>0</v>
      </c>
      <c r="M13" s="67"/>
      <c r="N13" s="69">
        <f>$D13*M13*100</f>
        <v>0</v>
      </c>
      <c r="P13" s="12" t="str">
        <f t="shared" si="0"/>
        <v>Description and justification of the contractor's strategy for delivering the services put out to tender.</v>
      </c>
    </row>
    <row r="14" spans="1:23" s="10" customFormat="1" ht="11.25" customHeight="1">
      <c r="A14" s="91" t="s">
        <v>119</v>
      </c>
      <c r="B14" s="91"/>
      <c r="C14" s="92"/>
      <c r="D14" s="35">
        <f>'Bidder 1-5'!D14</f>
        <v>0.1</v>
      </c>
      <c r="E14" s="70"/>
      <c r="F14" s="71">
        <f>SUM(F12:F13)</f>
        <v>0</v>
      </c>
      <c r="G14" s="70"/>
      <c r="H14" s="71">
        <f>SUM(H12:H13)</f>
        <v>0</v>
      </c>
      <c r="I14" s="70"/>
      <c r="J14" s="71">
        <f>SUM(J12:J13)</f>
        <v>0</v>
      </c>
      <c r="K14" s="70"/>
      <c r="L14" s="71">
        <f>SUM(L12:L13)</f>
        <v>0</v>
      </c>
      <c r="M14" s="70"/>
      <c r="N14" s="72">
        <f>SUM(N12:N13)</f>
        <v>0</v>
      </c>
      <c r="P14" s="41" t="str">
        <f t="shared" si="0"/>
        <v>Interim total 1.1</v>
      </c>
    </row>
    <row r="15" spans="1:23" ht="10.5">
      <c r="A15" s="47" t="s">
        <v>11</v>
      </c>
      <c r="B15" s="142" t="s">
        <v>120</v>
      </c>
      <c r="C15" s="143"/>
      <c r="D15" s="36"/>
      <c r="E15" s="60"/>
      <c r="F15" s="73"/>
      <c r="G15" s="60"/>
      <c r="H15" s="73"/>
      <c r="I15" s="60"/>
      <c r="J15" s="73"/>
      <c r="K15" s="60"/>
      <c r="L15" s="73"/>
      <c r="M15" s="60"/>
      <c r="N15" s="74"/>
      <c r="P15" s="41" t="str">
        <f t="shared" si="0"/>
        <v>Cooperation</v>
      </c>
    </row>
    <row r="16" spans="1:23" ht="22.5" customHeight="1">
      <c r="A16" s="45" t="s">
        <v>24</v>
      </c>
      <c r="B16" s="146" t="s">
        <v>121</v>
      </c>
      <c r="C16" s="147"/>
      <c r="D16" s="34">
        <f>'Bidder 1-5'!D16</f>
        <v>0.02</v>
      </c>
      <c r="E16" s="64"/>
      <c r="F16" s="65">
        <f>$D16*E16*100</f>
        <v>0</v>
      </c>
      <c r="G16" s="64"/>
      <c r="H16" s="65">
        <f>$D16*G16*100</f>
        <v>0</v>
      </c>
      <c r="I16" s="64"/>
      <c r="J16" s="65">
        <f>$D16*I16*100</f>
        <v>0</v>
      </c>
      <c r="K16" s="64"/>
      <c r="L16" s="65">
        <f>$D16*K16*100</f>
        <v>0</v>
      </c>
      <c r="M16" s="64"/>
      <c r="N16" s="66">
        <f>$D16*M16*100</f>
        <v>0</v>
      </c>
      <c r="P16" s="12" t="str">
        <f t="shared" si="0"/>
        <v>Presentation and interaction between the relevant actors in the contractor's area of responsibility</v>
      </c>
    </row>
    <row r="17" spans="1:16" ht="22.5" customHeight="1">
      <c r="A17" s="45" t="s">
        <v>25</v>
      </c>
      <c r="B17" s="148" t="s">
        <v>122</v>
      </c>
      <c r="C17" s="149"/>
      <c r="D17" s="34">
        <f>'Bidder 1-5'!D17</f>
        <v>0.03</v>
      </c>
      <c r="E17" s="64"/>
      <c r="F17" s="68">
        <f>$D17*E17*100</f>
        <v>0</v>
      </c>
      <c r="G17" s="64"/>
      <c r="H17" s="68">
        <f>$D17*G17*100</f>
        <v>0</v>
      </c>
      <c r="I17" s="64"/>
      <c r="J17" s="68">
        <f>$D17*I17*100</f>
        <v>0</v>
      </c>
      <c r="K17" s="64"/>
      <c r="L17" s="68">
        <f>$D17*K17*100</f>
        <v>0</v>
      </c>
      <c r="M17" s="64"/>
      <c r="N17" s="69">
        <f>$D17*M17*100</f>
        <v>0</v>
      </c>
      <c r="P17" s="12" t="str">
        <f t="shared" si="0"/>
        <v>Strategy for establishing cooperation and then cooperating with the relevant actors</v>
      </c>
    </row>
    <row r="18" spans="1:16" s="10" customFormat="1" ht="11.25" customHeight="1">
      <c r="A18" s="91" t="s">
        <v>124</v>
      </c>
      <c r="B18" s="91"/>
      <c r="C18" s="92"/>
      <c r="D18" s="35">
        <f>'Bidder 1-5'!D18</f>
        <v>0.05</v>
      </c>
      <c r="E18" s="70"/>
      <c r="F18" s="71">
        <f>SUM(F16:F17)</f>
        <v>0</v>
      </c>
      <c r="G18" s="70"/>
      <c r="H18" s="71">
        <f>SUM(H16:H17)</f>
        <v>0</v>
      </c>
      <c r="I18" s="70"/>
      <c r="J18" s="71">
        <f>SUM(J16:J17)</f>
        <v>0</v>
      </c>
      <c r="K18" s="70"/>
      <c r="L18" s="71">
        <f>SUM(L16:L17)</f>
        <v>0</v>
      </c>
      <c r="M18" s="70"/>
      <c r="N18" s="72">
        <f>SUM(N16:N17)</f>
        <v>0</v>
      </c>
      <c r="P18" s="41" t="str">
        <f t="shared" si="0"/>
        <v>Interim total 1.2</v>
      </c>
    </row>
    <row r="19" spans="1:16" ht="10.5">
      <c r="A19" s="47" t="s">
        <v>12</v>
      </c>
      <c r="B19" s="142" t="s">
        <v>126</v>
      </c>
      <c r="C19" s="143"/>
      <c r="D19" s="36"/>
      <c r="E19" s="60"/>
      <c r="F19" s="73"/>
      <c r="G19" s="60"/>
      <c r="H19" s="73"/>
      <c r="I19" s="60"/>
      <c r="J19" s="73"/>
      <c r="K19" s="60"/>
      <c r="L19" s="73"/>
      <c r="M19" s="60"/>
      <c r="N19" s="74"/>
      <c r="P19" s="41" t="str">
        <f t="shared" si="0"/>
        <v>Steering structure</v>
      </c>
    </row>
    <row r="20" spans="1:16" ht="22.5" customHeight="1">
      <c r="A20" s="45" t="s">
        <v>21</v>
      </c>
      <c r="B20" s="146" t="s">
        <v>127</v>
      </c>
      <c r="C20" s="147"/>
      <c r="D20" s="34">
        <f>'Bidder 1-5'!D20</f>
        <v>0.04</v>
      </c>
      <c r="E20" s="64"/>
      <c r="F20" s="65">
        <f>$D20*E20*100</f>
        <v>0</v>
      </c>
      <c r="G20" s="64"/>
      <c r="H20" s="65">
        <f>$D20*G20*100</f>
        <v>0</v>
      </c>
      <c r="I20" s="64"/>
      <c r="J20" s="65">
        <f>$D20*I20*100</f>
        <v>0</v>
      </c>
      <c r="K20" s="64"/>
      <c r="L20" s="65">
        <f>$D20*K20*100</f>
        <v>0</v>
      </c>
      <c r="M20" s="64"/>
      <c r="N20" s="66">
        <f>$D20*M20*100</f>
        <v>0</v>
      </c>
      <c r="P20" s="12" t="str">
        <f t="shared" si="0"/>
        <v>Approach and procedure for steering the measures with the project partners</v>
      </c>
    </row>
    <row r="21" spans="1:16" ht="22.5" customHeight="1">
      <c r="A21" s="45" t="s">
        <v>62</v>
      </c>
      <c r="B21" s="148" t="s">
        <v>128</v>
      </c>
      <c r="C21" s="149"/>
      <c r="D21" s="34">
        <f>'Bidder 1-5'!D21</f>
        <v>0.02</v>
      </c>
      <c r="E21" s="64"/>
      <c r="F21" s="68">
        <f>$D21*E21*100</f>
        <v>0</v>
      </c>
      <c r="G21" s="64"/>
      <c r="H21" s="68">
        <f>$D21*G21*100</f>
        <v>0</v>
      </c>
      <c r="I21" s="64"/>
      <c r="J21" s="68">
        <f>$D21*I21*100</f>
        <v>0</v>
      </c>
      <c r="K21" s="64"/>
      <c r="L21" s="68">
        <f>$D21*K21*100</f>
        <v>0</v>
      </c>
      <c r="M21" s="64"/>
      <c r="N21" s="69">
        <f>$D21*M21*100</f>
        <v>0</v>
      </c>
      <c r="P21" s="12" t="str">
        <f t="shared" si="0"/>
        <v>Description of contractor's contribution to results monitoring and the associated challenges</v>
      </c>
    </row>
    <row r="22" spans="1:16" s="10" customFormat="1" ht="11.25" customHeight="1">
      <c r="A22" s="91" t="s">
        <v>125</v>
      </c>
      <c r="B22" s="91"/>
      <c r="C22" s="92"/>
      <c r="D22" s="35">
        <f>'Bidder 1-5'!D22</f>
        <v>0.06</v>
      </c>
      <c r="E22" s="70"/>
      <c r="F22" s="71">
        <f>SUM(F20:F21)</f>
        <v>0</v>
      </c>
      <c r="G22" s="70"/>
      <c r="H22" s="71">
        <f>SUM(H20:H21)</f>
        <v>0</v>
      </c>
      <c r="I22" s="70"/>
      <c r="J22" s="71">
        <f>SUM(J20:J21)</f>
        <v>0</v>
      </c>
      <c r="K22" s="70"/>
      <c r="L22" s="71">
        <f>SUM(L20:L21)</f>
        <v>0</v>
      </c>
      <c r="M22" s="70"/>
      <c r="N22" s="72">
        <f>SUM(N20:N21)</f>
        <v>0</v>
      </c>
      <c r="P22" s="41" t="str">
        <f t="shared" si="0"/>
        <v>Interim total 1.3</v>
      </c>
    </row>
    <row r="23" spans="1:16" ht="10.5">
      <c r="A23" s="47" t="s">
        <v>13</v>
      </c>
      <c r="B23" s="142" t="s">
        <v>129</v>
      </c>
      <c r="C23" s="143"/>
      <c r="D23" s="36"/>
      <c r="E23" s="60"/>
      <c r="F23" s="73"/>
      <c r="G23" s="60"/>
      <c r="H23" s="73"/>
      <c r="I23" s="60"/>
      <c r="J23" s="73"/>
      <c r="K23" s="60"/>
      <c r="L23" s="73"/>
      <c r="M23" s="60"/>
      <c r="N23" s="74"/>
      <c r="P23" s="41" t="str">
        <f t="shared" si="0"/>
        <v>Processes</v>
      </c>
    </row>
    <row r="24" spans="1:16" ht="22.5" customHeight="1">
      <c r="A24" s="45" t="s">
        <v>19</v>
      </c>
      <c r="B24" s="146" t="s">
        <v>130</v>
      </c>
      <c r="C24" s="147"/>
      <c r="D24" s="34">
        <f>'Bidder 1-5'!D24</f>
        <v>0.05</v>
      </c>
      <c r="E24" s="64"/>
      <c r="F24" s="65">
        <f>$D24*E24*100</f>
        <v>0</v>
      </c>
      <c r="G24" s="64"/>
      <c r="H24" s="65">
        <f>$D24*G24*100</f>
        <v>0</v>
      </c>
      <c r="I24" s="64"/>
      <c r="J24" s="65">
        <f>$D24*I24*100</f>
        <v>0</v>
      </c>
      <c r="K24" s="64"/>
      <c r="L24" s="65">
        <f>$D24*K24*100</f>
        <v>0</v>
      </c>
      <c r="M24" s="64"/>
      <c r="N24" s="66">
        <f>$D24*M24*100</f>
        <v>0</v>
      </c>
      <c r="P24" s="12" t="str">
        <f t="shared" si="0"/>
        <v>Presentation and explanation of the implementation plan: work steps, milestones, schedule</v>
      </c>
    </row>
    <row r="25" spans="1:16" ht="11.25" customHeight="1">
      <c r="A25" s="45" t="s">
        <v>20</v>
      </c>
      <c r="B25" s="148" t="s">
        <v>131</v>
      </c>
      <c r="C25" s="149"/>
      <c r="D25" s="34">
        <f>'Bidder 1-5'!D25</f>
        <v>0.03</v>
      </c>
      <c r="E25" s="64"/>
      <c r="F25" s="68">
        <f>$D25*E25*100</f>
        <v>0</v>
      </c>
      <c r="G25" s="64"/>
      <c r="H25" s="68">
        <f>$D25*G25*100</f>
        <v>0</v>
      </c>
      <c r="I25" s="64"/>
      <c r="J25" s="68">
        <f>$D25*I25*100</f>
        <v>0</v>
      </c>
      <c r="K25" s="64"/>
      <c r="L25" s="68">
        <f>$D25*K25*100</f>
        <v>0</v>
      </c>
      <c r="M25" s="64"/>
      <c r="N25" s="69">
        <f>$D25*M25*100</f>
        <v>0</v>
      </c>
      <c r="P25" s="12" t="str">
        <f t="shared" si="0"/>
        <v>Presentation and explanation of the integration of the partner contributions</v>
      </c>
    </row>
    <row r="26" spans="1:16" s="10" customFormat="1" ht="11.25" customHeight="1">
      <c r="A26" s="91" t="s">
        <v>132</v>
      </c>
      <c r="B26" s="91"/>
      <c r="C26" s="92"/>
      <c r="D26" s="35">
        <f>'Bidder 1-5'!D26</f>
        <v>0.08</v>
      </c>
      <c r="E26" s="70"/>
      <c r="F26" s="71">
        <f>SUM(F24:F25)</f>
        <v>0</v>
      </c>
      <c r="G26" s="70"/>
      <c r="H26" s="71">
        <f>SUM(H24:H25)</f>
        <v>0</v>
      </c>
      <c r="I26" s="70"/>
      <c r="J26" s="71">
        <f>SUM(J24:J25)</f>
        <v>0</v>
      </c>
      <c r="K26" s="70"/>
      <c r="L26" s="71">
        <f>SUM(L24:L25)</f>
        <v>0</v>
      </c>
      <c r="M26" s="70"/>
      <c r="N26" s="72">
        <f>SUM(N24:N25)</f>
        <v>0</v>
      </c>
      <c r="P26" s="41" t="str">
        <f t="shared" si="0"/>
        <v>Interim total 1.4</v>
      </c>
    </row>
    <row r="27" spans="1:16" ht="10.5">
      <c r="A27" s="47" t="s">
        <v>14</v>
      </c>
      <c r="B27" s="142" t="s">
        <v>133</v>
      </c>
      <c r="C27" s="143"/>
      <c r="D27" s="36"/>
      <c r="E27" s="60"/>
      <c r="F27" s="73"/>
      <c r="G27" s="60"/>
      <c r="H27" s="73"/>
      <c r="I27" s="60"/>
      <c r="J27" s="73"/>
      <c r="K27" s="60"/>
      <c r="L27" s="73"/>
      <c r="M27" s="60"/>
      <c r="N27" s="74"/>
      <c r="P27" s="41" t="str">
        <f t="shared" si="0"/>
        <v>Learning and innovation</v>
      </c>
    </row>
    <row r="28" spans="1:16" ht="22.5" customHeight="1">
      <c r="A28" s="45" t="s">
        <v>22</v>
      </c>
      <c r="B28" s="146" t="s">
        <v>134</v>
      </c>
      <c r="C28" s="147"/>
      <c r="D28" s="34">
        <f>'Bidder 1-5'!D28</f>
        <v>0</v>
      </c>
      <c r="E28" s="64"/>
      <c r="F28" s="65">
        <f>$D28*E28*100</f>
        <v>0</v>
      </c>
      <c r="G28" s="64"/>
      <c r="H28" s="65">
        <f>$D28*G28*100</f>
        <v>0</v>
      </c>
      <c r="I28" s="64"/>
      <c r="J28" s="65">
        <f>$D28*I28*100</f>
        <v>0</v>
      </c>
      <c r="K28" s="64"/>
      <c r="L28" s="65">
        <f>$D28*K28*100</f>
        <v>0</v>
      </c>
      <c r="M28" s="64"/>
      <c r="N28" s="66">
        <f>$D28*M28*100</f>
        <v>0</v>
      </c>
      <c r="P28" s="12" t="str">
        <f t="shared" si="0"/>
        <v>Contractor's contribution to knowledge management at the partner and at GIZ</v>
      </c>
    </row>
    <row r="29" spans="1:16" ht="22.5" customHeight="1">
      <c r="A29" s="45" t="s">
        <v>23</v>
      </c>
      <c r="B29" s="148" t="s">
        <v>135</v>
      </c>
      <c r="C29" s="149"/>
      <c r="D29" s="34">
        <f>'Bidder 1-5'!D29</f>
        <v>0</v>
      </c>
      <c r="E29" s="64"/>
      <c r="F29" s="68">
        <f>$D29*E29*100</f>
        <v>0</v>
      </c>
      <c r="G29" s="64"/>
      <c r="H29" s="68">
        <f>$D29*G29*100</f>
        <v>0</v>
      </c>
      <c r="I29" s="64"/>
      <c r="J29" s="68">
        <f>$D29*I29*100</f>
        <v>0</v>
      </c>
      <c r="K29" s="64"/>
      <c r="L29" s="68">
        <f>$D29*K29*100</f>
        <v>0</v>
      </c>
      <c r="M29" s="64"/>
      <c r="N29" s="69">
        <f>$D29*M29*100</f>
        <v>0</v>
      </c>
      <c r="P29" s="12" t="str">
        <f t="shared" si="0"/>
        <v>Presentation and explanation of the measures undertaken by the contractor to promote scaling-up effects</v>
      </c>
    </row>
    <row r="30" spans="1:16" s="10" customFormat="1" ht="11.25" customHeight="1">
      <c r="A30" s="91" t="s">
        <v>136</v>
      </c>
      <c r="B30" s="91"/>
      <c r="C30" s="92"/>
      <c r="D30" s="35">
        <f>'Bidder 1-5'!D30</f>
        <v>0</v>
      </c>
      <c r="E30" s="70"/>
      <c r="F30" s="71">
        <f>SUM(F28:F29)</f>
        <v>0</v>
      </c>
      <c r="G30" s="70"/>
      <c r="H30" s="71">
        <f>SUM(H28:H29)</f>
        <v>0</v>
      </c>
      <c r="I30" s="70"/>
      <c r="J30" s="71">
        <f>SUM(J28:J29)</f>
        <v>0</v>
      </c>
      <c r="K30" s="70"/>
      <c r="L30" s="71">
        <f>SUM(L28:L29)</f>
        <v>0</v>
      </c>
      <c r="M30" s="70"/>
      <c r="N30" s="72">
        <f>SUM(N28:N29)</f>
        <v>0</v>
      </c>
      <c r="P30" s="41" t="str">
        <f t="shared" si="0"/>
        <v>Interim total 1.5</v>
      </c>
    </row>
    <row r="31" spans="1:16" ht="10.5">
      <c r="A31" s="47" t="s">
        <v>59</v>
      </c>
      <c r="B31" s="142" t="s">
        <v>137</v>
      </c>
      <c r="C31" s="143"/>
      <c r="D31" s="36"/>
      <c r="E31" s="60"/>
      <c r="F31" s="73"/>
      <c r="G31" s="60"/>
      <c r="H31" s="73"/>
      <c r="I31" s="60"/>
      <c r="J31" s="73"/>
      <c r="K31" s="60"/>
      <c r="L31" s="73"/>
      <c r="M31" s="60"/>
      <c r="N31" s="74"/>
      <c r="P31" s="41" t="str">
        <f t="shared" si="0"/>
        <v>Project management of the contractor</v>
      </c>
    </row>
    <row r="32" spans="1:16" ht="11.25" customHeight="1">
      <c r="A32" s="45" t="s">
        <v>60</v>
      </c>
      <c r="B32" s="146" t="s">
        <v>138</v>
      </c>
      <c r="C32" s="147"/>
      <c r="D32" s="34">
        <f>'Bidder 1-5'!D32</f>
        <v>0.03</v>
      </c>
      <c r="E32" s="64"/>
      <c r="F32" s="65">
        <f>$D32*E32*100</f>
        <v>0</v>
      </c>
      <c r="G32" s="64"/>
      <c r="H32" s="65">
        <f>$D32*G32*100</f>
        <v>0</v>
      </c>
      <c r="I32" s="64"/>
      <c r="J32" s="65">
        <f>$D32*I32*100</f>
        <v>0</v>
      </c>
      <c r="K32" s="64"/>
      <c r="L32" s="65">
        <f>$D32*K32*100</f>
        <v>0</v>
      </c>
      <c r="M32" s="64"/>
      <c r="N32" s="66">
        <f>$D32*M32*100</f>
        <v>0</v>
      </c>
      <c r="P32" s="12" t="str">
        <f t="shared" si="0"/>
        <v>Approach and procedure for coordination with/in GIZ project</v>
      </c>
    </row>
    <row r="33" spans="1:16" ht="22.5" customHeight="1">
      <c r="A33" s="45" t="s">
        <v>93</v>
      </c>
      <c r="B33" s="99" t="s">
        <v>139</v>
      </c>
      <c r="C33" s="100"/>
      <c r="D33" s="34">
        <f>'Bidder 1-5'!D33</f>
        <v>0.04</v>
      </c>
      <c r="E33" s="64"/>
      <c r="F33" s="65">
        <f>$D33*E33*100</f>
        <v>0</v>
      </c>
      <c r="G33" s="64"/>
      <c r="H33" s="65">
        <f>$D33*G33*100</f>
        <v>0</v>
      </c>
      <c r="I33" s="64"/>
      <c r="J33" s="65">
        <f>$D33*I33*100</f>
        <v>0</v>
      </c>
      <c r="K33" s="64"/>
      <c r="L33" s="65">
        <f>$D33*K33*100</f>
        <v>0</v>
      </c>
      <c r="M33" s="64"/>
      <c r="N33" s="66">
        <f>$D33*M33*100</f>
        <v>0</v>
      </c>
      <c r="P33" s="12" t="str">
        <f t="shared" si="0"/>
        <v>Personnel assignment plan (who, when, what work steps) incl. explanation and specification of expert months</v>
      </c>
    </row>
    <row r="34" spans="1:16" ht="22.5" customHeight="1">
      <c r="A34" s="45" t="s">
        <v>61</v>
      </c>
      <c r="B34" s="109" t="s">
        <v>140</v>
      </c>
      <c r="C34" s="110"/>
      <c r="D34" s="34">
        <f>'Bidder 1-5'!D34</f>
        <v>0.02</v>
      </c>
      <c r="E34" s="64"/>
      <c r="F34" s="68">
        <f>$D34*E34*100</f>
        <v>0</v>
      </c>
      <c r="G34" s="64"/>
      <c r="H34" s="68">
        <f>$D34*G34*100</f>
        <v>0</v>
      </c>
      <c r="I34" s="64"/>
      <c r="J34" s="68">
        <f>$D34*I34*100</f>
        <v>0</v>
      </c>
      <c r="K34" s="64"/>
      <c r="L34" s="68">
        <f>$D34*K34*100</f>
        <v>0</v>
      </c>
      <c r="M34" s="64"/>
      <c r="N34" s="69">
        <f>$D34*M34*100</f>
        <v>0</v>
      </c>
      <c r="P34" s="12" t="str">
        <f t="shared" si="0"/>
        <v>Contractor's backstopping strategy (incl. CVs of the technical and administrative backstopper)</v>
      </c>
    </row>
    <row r="35" spans="1:16" s="10" customFormat="1" ht="11.25" customHeight="1">
      <c r="A35" s="91" t="s">
        <v>141</v>
      </c>
      <c r="B35" s="91"/>
      <c r="C35" s="92"/>
      <c r="D35" s="35">
        <f>'Bidder 1-5'!D35</f>
        <v>9.0000000000000011E-2</v>
      </c>
      <c r="E35" s="70"/>
      <c r="F35" s="71">
        <f>SUM(F32:F34)</f>
        <v>0</v>
      </c>
      <c r="G35" s="70"/>
      <c r="H35" s="71">
        <f>SUM(H32:H34)</f>
        <v>0</v>
      </c>
      <c r="I35" s="70"/>
      <c r="J35" s="71">
        <f>SUM(J32:J34)</f>
        <v>0</v>
      </c>
      <c r="K35" s="70"/>
      <c r="L35" s="71">
        <f>SUM(L32:L34)</f>
        <v>0</v>
      </c>
      <c r="M35" s="70"/>
      <c r="N35" s="72">
        <f>SUM(N32:N34)</f>
        <v>0</v>
      </c>
      <c r="P35" s="41" t="str">
        <f t="shared" si="0"/>
        <v>Interim total 1.6</v>
      </c>
    </row>
    <row r="36" spans="1:16" ht="10.5">
      <c r="A36" s="51" t="s">
        <v>63</v>
      </c>
      <c r="B36" s="151" t="s">
        <v>142</v>
      </c>
      <c r="C36" s="152"/>
      <c r="D36" s="35">
        <f>'Bidder 1-5'!D36</f>
        <v>0.02</v>
      </c>
      <c r="E36" s="75"/>
      <c r="F36" s="71">
        <f>$D36*E36*100</f>
        <v>0</v>
      </c>
      <c r="G36" s="75"/>
      <c r="H36" s="71">
        <f>$D36*G36*100</f>
        <v>0</v>
      </c>
      <c r="I36" s="75"/>
      <c r="J36" s="71">
        <f>$D36*I36*100</f>
        <v>0</v>
      </c>
      <c r="K36" s="75"/>
      <c r="L36" s="71">
        <f>$D36*K36*100</f>
        <v>0</v>
      </c>
      <c r="M36" s="75"/>
      <c r="N36" s="72">
        <f>$D36*M36*100</f>
        <v>0</v>
      </c>
      <c r="P36" s="41" t="str">
        <f t="shared" si="0"/>
        <v>Further requirements</v>
      </c>
    </row>
    <row r="37" spans="1:16" ht="11.25" customHeight="1">
      <c r="A37" s="111" t="s">
        <v>143</v>
      </c>
      <c r="B37" s="111"/>
      <c r="C37" s="112"/>
      <c r="D37" s="35">
        <f>'Bidder 1-5'!D37</f>
        <v>0.40000000000000008</v>
      </c>
      <c r="E37" s="76"/>
      <c r="F37" s="77">
        <f>SUM(F14,F18,F22,F26,F30,F35,F36)</f>
        <v>0</v>
      </c>
      <c r="G37" s="76"/>
      <c r="H37" s="77">
        <f>SUM(H14,H18,H22,H26,H30,H35,H36)</f>
        <v>0</v>
      </c>
      <c r="I37" s="76"/>
      <c r="J37" s="77">
        <f>SUM(J14,J18,J22,J26,J30,J35,J36)</f>
        <v>0</v>
      </c>
      <c r="K37" s="76"/>
      <c r="L37" s="77">
        <f>SUM(L14,L18,L22,L26,L30,L35,L36)</f>
        <v>0</v>
      </c>
      <c r="M37" s="76"/>
      <c r="N37" s="78">
        <f>SUM(N14,N18,N22,N26,N30,N35,N36)</f>
        <v>0</v>
      </c>
      <c r="P37" s="41" t="str">
        <f t="shared" si="0"/>
        <v>Total 1</v>
      </c>
    </row>
    <row r="38" spans="1:16" s="10" customFormat="1" ht="12.75" customHeight="1">
      <c r="A38" s="44" t="s">
        <v>95</v>
      </c>
      <c r="B38" s="140" t="s">
        <v>144</v>
      </c>
      <c r="C38" s="141"/>
      <c r="D38" s="141"/>
      <c r="E38" s="141"/>
      <c r="F38" s="141"/>
      <c r="G38" s="141"/>
      <c r="H38" s="141"/>
      <c r="I38" s="141"/>
      <c r="J38" s="141"/>
      <c r="K38" s="141"/>
      <c r="L38" s="141"/>
      <c r="M38" s="141"/>
      <c r="N38" s="141"/>
      <c r="P38" s="41" t="str">
        <f t="shared" si="0"/>
        <v>Assessment of proposed staff</v>
      </c>
    </row>
    <row r="39" spans="1:16" ht="11.25" customHeight="1">
      <c r="A39" s="50" t="s">
        <v>4</v>
      </c>
      <c r="B39" s="105" t="s">
        <v>145</v>
      </c>
      <c r="C39" s="106"/>
      <c r="D39" s="38"/>
      <c r="E39" s="79"/>
      <c r="F39" s="73"/>
      <c r="G39" s="79"/>
      <c r="H39" s="73"/>
      <c r="I39" s="79"/>
      <c r="J39" s="73"/>
      <c r="K39" s="79"/>
      <c r="L39" s="73"/>
      <c r="M39" s="79"/>
      <c r="N39" s="74"/>
      <c r="P39" s="41" t="str">
        <f t="shared" si="0"/>
        <v>Team leader (in accordance with ToR provisions/criteria)</v>
      </c>
    </row>
    <row r="40" spans="1:16" ht="10">
      <c r="A40" s="48" t="s">
        <v>76</v>
      </c>
      <c r="B40" s="93" t="s">
        <v>146</v>
      </c>
      <c r="C40" s="94"/>
      <c r="D40" s="34">
        <f>'Bidder 1-5'!D40</f>
        <v>0.01</v>
      </c>
      <c r="E40" s="64"/>
      <c r="F40" s="65">
        <f t="shared" ref="F40:H46" si="1">$D40*E40*100</f>
        <v>0</v>
      </c>
      <c r="G40" s="64"/>
      <c r="H40" s="65">
        <f t="shared" si="1"/>
        <v>0</v>
      </c>
      <c r="I40" s="64"/>
      <c r="J40" s="65">
        <f t="shared" ref="J40:J46" si="2">$D40*I40*100</f>
        <v>0</v>
      </c>
      <c r="K40" s="64"/>
      <c r="L40" s="65">
        <f t="shared" ref="L40:L46" si="3">$D40*K40*100</f>
        <v>0</v>
      </c>
      <c r="M40" s="64"/>
      <c r="N40" s="66">
        <f t="shared" ref="N40:N46" si="4">$D40*M40*100</f>
        <v>0</v>
      </c>
      <c r="P40" s="12" t="str">
        <f t="shared" si="0"/>
        <v>- Qualifications</v>
      </c>
    </row>
    <row r="41" spans="1:16" ht="10">
      <c r="A41" s="48" t="s">
        <v>77</v>
      </c>
      <c r="B41" s="93" t="s">
        <v>147</v>
      </c>
      <c r="C41" s="94"/>
      <c r="D41" s="34">
        <f>'Bidder 1-5'!D41</f>
        <v>0.01</v>
      </c>
      <c r="E41" s="64"/>
      <c r="F41" s="65">
        <f t="shared" si="1"/>
        <v>0</v>
      </c>
      <c r="G41" s="64"/>
      <c r="H41" s="65">
        <f t="shared" si="1"/>
        <v>0</v>
      </c>
      <c r="I41" s="64"/>
      <c r="J41" s="65">
        <f t="shared" si="2"/>
        <v>0</v>
      </c>
      <c r="K41" s="64"/>
      <c r="L41" s="65">
        <f t="shared" si="3"/>
        <v>0</v>
      </c>
      <c r="M41" s="64"/>
      <c r="N41" s="66">
        <f t="shared" si="4"/>
        <v>0</v>
      </c>
      <c r="P41" s="12" t="str">
        <f t="shared" si="0"/>
        <v>- Language</v>
      </c>
    </row>
    <row r="42" spans="1:16" ht="10">
      <c r="A42" s="49" t="s">
        <v>78</v>
      </c>
      <c r="B42" s="95" t="s">
        <v>148</v>
      </c>
      <c r="C42" s="96"/>
      <c r="D42" s="34">
        <f>'Bidder 1-5'!D42</f>
        <v>0.05</v>
      </c>
      <c r="E42" s="64"/>
      <c r="F42" s="65">
        <f t="shared" si="1"/>
        <v>0</v>
      </c>
      <c r="G42" s="64"/>
      <c r="H42" s="65">
        <f t="shared" si="1"/>
        <v>0</v>
      </c>
      <c r="I42" s="64"/>
      <c r="J42" s="65">
        <f t="shared" si="2"/>
        <v>0</v>
      </c>
      <c r="K42" s="64"/>
      <c r="L42" s="65">
        <f t="shared" si="3"/>
        <v>0</v>
      </c>
      <c r="M42" s="64"/>
      <c r="N42" s="66">
        <f t="shared" si="4"/>
        <v>0</v>
      </c>
      <c r="P42" s="12" t="str">
        <f t="shared" si="0"/>
        <v>- General professional experience</v>
      </c>
    </row>
    <row r="43" spans="1:16" ht="10">
      <c r="A43" s="48" t="s">
        <v>79</v>
      </c>
      <c r="B43" s="95" t="s">
        <v>149</v>
      </c>
      <c r="C43" s="96"/>
      <c r="D43" s="34">
        <f>'Bidder 1-5'!D43</f>
        <v>0.05</v>
      </c>
      <c r="E43" s="64"/>
      <c r="F43" s="65">
        <f t="shared" si="1"/>
        <v>0</v>
      </c>
      <c r="G43" s="64"/>
      <c r="H43" s="65">
        <f t="shared" si="1"/>
        <v>0</v>
      </c>
      <c r="I43" s="64"/>
      <c r="J43" s="65">
        <f t="shared" si="2"/>
        <v>0</v>
      </c>
      <c r="K43" s="64"/>
      <c r="L43" s="65">
        <f t="shared" si="3"/>
        <v>0</v>
      </c>
      <c r="M43" s="64"/>
      <c r="N43" s="66">
        <f t="shared" si="4"/>
        <v>0</v>
      </c>
      <c r="P43" s="12" t="str">
        <f t="shared" si="0"/>
        <v>- Specific professional experience</v>
      </c>
    </row>
    <row r="44" spans="1:16" ht="11.25" customHeight="1">
      <c r="A44" s="48" t="s">
        <v>80</v>
      </c>
      <c r="B44" s="93" t="s">
        <v>150</v>
      </c>
      <c r="C44" s="94"/>
      <c r="D44" s="34">
        <f>'Bidder 1-5'!D44</f>
        <v>0.03</v>
      </c>
      <c r="E44" s="64"/>
      <c r="F44" s="65">
        <f t="shared" si="1"/>
        <v>0</v>
      </c>
      <c r="G44" s="64"/>
      <c r="H44" s="65">
        <f t="shared" si="1"/>
        <v>0</v>
      </c>
      <c r="I44" s="64"/>
      <c r="J44" s="65">
        <f t="shared" si="2"/>
        <v>0</v>
      </c>
      <c r="K44" s="64"/>
      <c r="L44" s="65">
        <f t="shared" si="3"/>
        <v>0</v>
      </c>
      <c r="M44" s="64"/>
      <c r="N44" s="66">
        <f t="shared" si="4"/>
        <v>0</v>
      </c>
      <c r="P44" s="12" t="str">
        <f t="shared" si="0"/>
        <v>- Leadership/management experience</v>
      </c>
    </row>
    <row r="45" spans="1:16" ht="10">
      <c r="A45" s="48" t="s">
        <v>81</v>
      </c>
      <c r="B45" s="95" t="s">
        <v>151</v>
      </c>
      <c r="C45" s="96"/>
      <c r="D45" s="34">
        <f>'Bidder 1-5'!D45</f>
        <v>0</v>
      </c>
      <c r="E45" s="64"/>
      <c r="F45" s="65">
        <f t="shared" si="1"/>
        <v>0</v>
      </c>
      <c r="G45" s="64"/>
      <c r="H45" s="65">
        <f t="shared" si="1"/>
        <v>0</v>
      </c>
      <c r="I45" s="64"/>
      <c r="J45" s="65">
        <f t="shared" si="2"/>
        <v>0</v>
      </c>
      <c r="K45" s="64"/>
      <c r="L45" s="65">
        <f t="shared" si="3"/>
        <v>0</v>
      </c>
      <c r="M45" s="64"/>
      <c r="N45" s="66">
        <f t="shared" si="4"/>
        <v>0</v>
      </c>
      <c r="P45" s="12" t="str">
        <f t="shared" si="0"/>
        <v>- Regional experience</v>
      </c>
    </row>
    <row r="46" spans="1:16" ht="10">
      <c r="A46" s="48" t="s">
        <v>82</v>
      </c>
      <c r="B46" s="101" t="s">
        <v>152</v>
      </c>
      <c r="C46" s="102"/>
      <c r="D46" s="34">
        <f>'Bidder 1-5'!D46</f>
        <v>0</v>
      </c>
      <c r="E46" s="64"/>
      <c r="F46" s="65">
        <f t="shared" si="1"/>
        <v>0</v>
      </c>
      <c r="G46" s="64"/>
      <c r="H46" s="65">
        <f t="shared" si="1"/>
        <v>0</v>
      </c>
      <c r="I46" s="64"/>
      <c r="J46" s="65">
        <f t="shared" si="2"/>
        <v>0</v>
      </c>
      <c r="K46" s="64"/>
      <c r="L46" s="65">
        <f t="shared" si="3"/>
        <v>0</v>
      </c>
      <c r="M46" s="64"/>
      <c r="N46" s="66">
        <f t="shared" si="4"/>
        <v>0</v>
      </c>
      <c r="P46" s="12" t="str">
        <f t="shared" si="0"/>
        <v>- Development cooperation experience</v>
      </c>
    </row>
    <row r="47" spans="1:16" ht="10">
      <c r="A47" s="48" t="s">
        <v>83</v>
      </c>
      <c r="B47" s="103" t="s">
        <v>153</v>
      </c>
      <c r="C47" s="104"/>
      <c r="D47" s="53">
        <f>'Bidder 1-5'!D47</f>
        <v>0</v>
      </c>
      <c r="E47" s="80"/>
      <c r="F47" s="68">
        <f>$D47*E47*100</f>
        <v>0</v>
      </c>
      <c r="G47" s="80"/>
      <c r="H47" s="68">
        <f>$D47*G47*100</f>
        <v>0</v>
      </c>
      <c r="I47" s="80"/>
      <c r="J47" s="68">
        <f>$D47*I47*100</f>
        <v>0</v>
      </c>
      <c r="K47" s="80"/>
      <c r="L47" s="68">
        <f>$D47*K47*100</f>
        <v>0</v>
      </c>
      <c r="M47" s="80"/>
      <c r="N47" s="69">
        <f>$D47*M47*100</f>
        <v>0</v>
      </c>
      <c r="P47" s="12" t="str">
        <f t="shared" si="0"/>
        <v>- Other</v>
      </c>
    </row>
    <row r="48" spans="1:16" s="10" customFormat="1" ht="11.25" customHeight="1">
      <c r="A48" s="91" t="s">
        <v>154</v>
      </c>
      <c r="B48" s="91"/>
      <c r="C48" s="92"/>
      <c r="D48" s="35">
        <f>'Bidder 1-5'!D48</f>
        <v>0.15000000000000002</v>
      </c>
      <c r="E48" s="70"/>
      <c r="F48" s="71">
        <f>SUM(F40:F47)</f>
        <v>0</v>
      </c>
      <c r="G48" s="70"/>
      <c r="H48" s="71">
        <f>SUM(H40:H47)</f>
        <v>0</v>
      </c>
      <c r="I48" s="70"/>
      <c r="J48" s="71">
        <f>SUM(J40:J47)</f>
        <v>0</v>
      </c>
      <c r="K48" s="70"/>
      <c r="L48" s="71">
        <f>SUM(L40:L47)</f>
        <v>0</v>
      </c>
      <c r="M48" s="70"/>
      <c r="N48" s="72">
        <f>SUM(N40:N47)</f>
        <v>0</v>
      </c>
      <c r="P48" s="41" t="str">
        <f t="shared" si="0"/>
        <v>Interim total 2.1</v>
      </c>
    </row>
    <row r="49" spans="1:16" ht="11.25" customHeight="1">
      <c r="A49" s="50" t="s">
        <v>84</v>
      </c>
      <c r="B49" s="105" t="s">
        <v>155</v>
      </c>
      <c r="C49" s="106"/>
      <c r="D49" s="38"/>
      <c r="E49" s="79"/>
      <c r="F49" s="73"/>
      <c r="G49" s="79"/>
      <c r="H49" s="73"/>
      <c r="I49" s="79"/>
      <c r="J49" s="73"/>
      <c r="K49" s="79"/>
      <c r="L49" s="73"/>
      <c r="M49" s="79"/>
      <c r="N49" s="74"/>
      <c r="P49" s="41" t="str">
        <f t="shared" si="0"/>
        <v>Expert 1 (in accordance with ToR provisions/criteria)</v>
      </c>
    </row>
    <row r="50" spans="1:16" ht="10">
      <c r="A50" s="48" t="s">
        <v>85</v>
      </c>
      <c r="B50" s="93" t="s">
        <v>146</v>
      </c>
      <c r="C50" s="94"/>
      <c r="D50" s="34">
        <f>'Bidder 1-5'!D50</f>
        <v>0.01</v>
      </c>
      <c r="E50" s="64"/>
      <c r="F50" s="65">
        <f t="shared" ref="F50:H56" si="5">$D50*E50*100</f>
        <v>0</v>
      </c>
      <c r="G50" s="64"/>
      <c r="H50" s="65">
        <f t="shared" si="5"/>
        <v>0</v>
      </c>
      <c r="I50" s="64"/>
      <c r="J50" s="65">
        <f t="shared" ref="J50:J56" si="6">$D50*I50*100</f>
        <v>0</v>
      </c>
      <c r="K50" s="64"/>
      <c r="L50" s="65">
        <f t="shared" ref="L50:L56" si="7">$D50*K50*100</f>
        <v>0</v>
      </c>
      <c r="M50" s="64"/>
      <c r="N50" s="66">
        <f t="shared" ref="N50:N56" si="8">$D50*M50*100</f>
        <v>0</v>
      </c>
      <c r="P50" s="12" t="str">
        <f t="shared" si="0"/>
        <v>- Qualifications</v>
      </c>
    </row>
    <row r="51" spans="1:16" ht="10">
      <c r="A51" s="48" t="s">
        <v>86</v>
      </c>
      <c r="B51" s="93" t="s">
        <v>147</v>
      </c>
      <c r="C51" s="94"/>
      <c r="D51" s="34">
        <f>'Bidder 1-5'!D51</f>
        <v>0.01</v>
      </c>
      <c r="E51" s="64"/>
      <c r="F51" s="65">
        <f t="shared" si="5"/>
        <v>0</v>
      </c>
      <c r="G51" s="64"/>
      <c r="H51" s="65">
        <f t="shared" si="5"/>
        <v>0</v>
      </c>
      <c r="I51" s="64"/>
      <c r="J51" s="65">
        <f t="shared" si="6"/>
        <v>0</v>
      </c>
      <c r="K51" s="64"/>
      <c r="L51" s="65">
        <f t="shared" si="7"/>
        <v>0</v>
      </c>
      <c r="M51" s="64"/>
      <c r="N51" s="66">
        <f t="shared" si="8"/>
        <v>0</v>
      </c>
      <c r="P51" s="12" t="str">
        <f t="shared" si="0"/>
        <v>- Language</v>
      </c>
    </row>
    <row r="52" spans="1:16" ht="10">
      <c r="A52" s="49" t="s">
        <v>87</v>
      </c>
      <c r="B52" s="95" t="s">
        <v>148</v>
      </c>
      <c r="C52" s="96"/>
      <c r="D52" s="53">
        <f>'Bidder 1-5'!D52</f>
        <v>0.05</v>
      </c>
      <c r="E52" s="64"/>
      <c r="F52" s="65">
        <f t="shared" si="5"/>
        <v>0</v>
      </c>
      <c r="G52" s="64"/>
      <c r="H52" s="65">
        <f t="shared" si="5"/>
        <v>0</v>
      </c>
      <c r="I52" s="64"/>
      <c r="J52" s="65">
        <f t="shared" si="6"/>
        <v>0</v>
      </c>
      <c r="K52" s="64"/>
      <c r="L52" s="65">
        <f t="shared" si="7"/>
        <v>0</v>
      </c>
      <c r="M52" s="64"/>
      <c r="N52" s="66">
        <f t="shared" si="8"/>
        <v>0</v>
      </c>
      <c r="P52" s="12" t="str">
        <f t="shared" si="0"/>
        <v>- General professional experience</v>
      </c>
    </row>
    <row r="53" spans="1:16" ht="10">
      <c r="A53" s="48" t="s">
        <v>88</v>
      </c>
      <c r="B53" s="95" t="s">
        <v>149</v>
      </c>
      <c r="C53" s="96"/>
      <c r="D53" s="34">
        <f>'Bidder 1-5'!D53</f>
        <v>0.04</v>
      </c>
      <c r="E53" s="64"/>
      <c r="F53" s="65">
        <f t="shared" si="5"/>
        <v>0</v>
      </c>
      <c r="G53" s="64"/>
      <c r="H53" s="65">
        <f t="shared" si="5"/>
        <v>0</v>
      </c>
      <c r="I53" s="64"/>
      <c r="J53" s="65">
        <f t="shared" si="6"/>
        <v>0</v>
      </c>
      <c r="K53" s="64"/>
      <c r="L53" s="65">
        <f t="shared" si="7"/>
        <v>0</v>
      </c>
      <c r="M53" s="64"/>
      <c r="N53" s="66">
        <f t="shared" si="8"/>
        <v>0</v>
      </c>
      <c r="P53" s="12" t="str">
        <f t="shared" si="0"/>
        <v>- Specific professional experience</v>
      </c>
    </row>
    <row r="54" spans="1:16" ht="11.25" customHeight="1">
      <c r="A54" s="48" t="s">
        <v>89</v>
      </c>
      <c r="B54" s="93" t="s">
        <v>150</v>
      </c>
      <c r="C54" s="94"/>
      <c r="D54" s="34">
        <f>'Bidder 1-5'!D54</f>
        <v>0.03</v>
      </c>
      <c r="E54" s="64"/>
      <c r="F54" s="65">
        <f t="shared" si="5"/>
        <v>0</v>
      </c>
      <c r="G54" s="64"/>
      <c r="H54" s="65">
        <f t="shared" si="5"/>
        <v>0</v>
      </c>
      <c r="I54" s="64"/>
      <c r="J54" s="65">
        <f t="shared" si="6"/>
        <v>0</v>
      </c>
      <c r="K54" s="64"/>
      <c r="L54" s="65">
        <f t="shared" si="7"/>
        <v>0</v>
      </c>
      <c r="M54" s="64"/>
      <c r="N54" s="66">
        <f t="shared" si="8"/>
        <v>0</v>
      </c>
      <c r="P54" s="12" t="str">
        <f t="shared" si="0"/>
        <v>- Leadership/management experience</v>
      </c>
    </row>
    <row r="55" spans="1:16" ht="10">
      <c r="A55" s="48" t="s">
        <v>90</v>
      </c>
      <c r="B55" s="95" t="s">
        <v>151</v>
      </c>
      <c r="C55" s="96"/>
      <c r="D55" s="34">
        <f>'Bidder 1-5'!D55</f>
        <v>0</v>
      </c>
      <c r="E55" s="64"/>
      <c r="F55" s="65">
        <f t="shared" si="5"/>
        <v>0</v>
      </c>
      <c r="G55" s="64"/>
      <c r="H55" s="65">
        <f t="shared" si="5"/>
        <v>0</v>
      </c>
      <c r="I55" s="64"/>
      <c r="J55" s="65">
        <f t="shared" si="6"/>
        <v>0</v>
      </c>
      <c r="K55" s="64"/>
      <c r="L55" s="65">
        <f t="shared" si="7"/>
        <v>0</v>
      </c>
      <c r="M55" s="64"/>
      <c r="N55" s="66">
        <f t="shared" si="8"/>
        <v>0</v>
      </c>
      <c r="P55" s="12" t="str">
        <f t="shared" si="0"/>
        <v>- Regional experience</v>
      </c>
    </row>
    <row r="56" spans="1:16" ht="10">
      <c r="A56" s="48" t="s">
        <v>91</v>
      </c>
      <c r="B56" s="101" t="s">
        <v>152</v>
      </c>
      <c r="C56" s="102"/>
      <c r="D56" s="34">
        <f>'Bidder 1-5'!D56</f>
        <v>0</v>
      </c>
      <c r="E56" s="64"/>
      <c r="F56" s="65">
        <f t="shared" si="5"/>
        <v>0</v>
      </c>
      <c r="G56" s="64"/>
      <c r="H56" s="65">
        <f t="shared" si="5"/>
        <v>0</v>
      </c>
      <c r="I56" s="64"/>
      <c r="J56" s="65">
        <f t="shared" si="6"/>
        <v>0</v>
      </c>
      <c r="K56" s="64"/>
      <c r="L56" s="65">
        <f t="shared" si="7"/>
        <v>0</v>
      </c>
      <c r="M56" s="64"/>
      <c r="N56" s="66">
        <f t="shared" si="8"/>
        <v>0</v>
      </c>
      <c r="P56" s="12" t="str">
        <f t="shared" si="0"/>
        <v>- Development cooperation experience</v>
      </c>
    </row>
    <row r="57" spans="1:16" ht="10">
      <c r="A57" s="48" t="s">
        <v>92</v>
      </c>
      <c r="B57" s="103" t="s">
        <v>153</v>
      </c>
      <c r="C57" s="104"/>
      <c r="D57" s="53">
        <f>'Bidder 1-5'!D57</f>
        <v>0.03</v>
      </c>
      <c r="E57" s="80"/>
      <c r="F57" s="68">
        <f>$D57*E57*100</f>
        <v>0</v>
      </c>
      <c r="G57" s="80"/>
      <c r="H57" s="68">
        <f>$D57*G57*100</f>
        <v>0</v>
      </c>
      <c r="I57" s="80"/>
      <c r="J57" s="68">
        <f>$D57*I57*100</f>
        <v>0</v>
      </c>
      <c r="K57" s="80"/>
      <c r="L57" s="68">
        <f>$D57*K57*100</f>
        <v>0</v>
      </c>
      <c r="M57" s="80"/>
      <c r="N57" s="69">
        <f>$D57*M57*100</f>
        <v>0</v>
      </c>
      <c r="P57" s="12" t="str">
        <f t="shared" si="0"/>
        <v>- Other</v>
      </c>
    </row>
    <row r="58" spans="1:16" ht="11.25" customHeight="1" outlineLevel="1">
      <c r="A58" s="91" t="s">
        <v>156</v>
      </c>
      <c r="B58" s="91"/>
      <c r="C58" s="92"/>
      <c r="D58" s="35">
        <f>'Bidder 1-5'!D58</f>
        <v>0.17</v>
      </c>
      <c r="E58" s="70"/>
      <c r="F58" s="71">
        <f>SUM(F50:F57)</f>
        <v>0</v>
      </c>
      <c r="G58" s="70"/>
      <c r="H58" s="71">
        <f>SUM(H50:H57)</f>
        <v>0</v>
      </c>
      <c r="I58" s="70"/>
      <c r="J58" s="71">
        <f>SUM(J50:J57)</f>
        <v>0</v>
      </c>
      <c r="K58" s="70"/>
      <c r="L58" s="71">
        <f>SUM(L50:L57)</f>
        <v>0</v>
      </c>
      <c r="M58" s="70"/>
      <c r="N58" s="72">
        <f>SUM(N50:N57)</f>
        <v>0</v>
      </c>
      <c r="P58" s="41" t="str">
        <f t="shared" si="0"/>
        <v>Interim total 2.2</v>
      </c>
    </row>
    <row r="59" spans="1:16" ht="11.25" customHeight="1">
      <c r="A59" s="50" t="s">
        <v>17</v>
      </c>
      <c r="B59" s="105" t="s">
        <v>157</v>
      </c>
      <c r="C59" s="106"/>
      <c r="D59" s="38"/>
      <c r="E59" s="79"/>
      <c r="F59" s="73"/>
      <c r="G59" s="79"/>
      <c r="H59" s="73"/>
      <c r="I59" s="79"/>
      <c r="J59" s="73"/>
      <c r="K59" s="79"/>
      <c r="L59" s="73"/>
      <c r="M59" s="79"/>
      <c r="N59" s="74"/>
      <c r="P59" s="41" t="str">
        <f t="shared" si="0"/>
        <v>Expert 2 (in accordance with ToR provisions/criteria)</v>
      </c>
    </row>
    <row r="60" spans="1:16" ht="10">
      <c r="A60" s="48" t="s">
        <v>36</v>
      </c>
      <c r="B60" s="93" t="s">
        <v>146</v>
      </c>
      <c r="C60" s="94"/>
      <c r="D60" s="34">
        <f>'Bidder 1-5'!D60</f>
        <v>0.01</v>
      </c>
      <c r="E60" s="64"/>
      <c r="F60" s="65">
        <f t="shared" ref="F60:H66" si="9">$D60*E60*100</f>
        <v>0</v>
      </c>
      <c r="G60" s="64"/>
      <c r="H60" s="65">
        <f t="shared" si="9"/>
        <v>0</v>
      </c>
      <c r="I60" s="64"/>
      <c r="J60" s="65">
        <f t="shared" ref="J60:J66" si="10">$D60*I60*100</f>
        <v>0</v>
      </c>
      <c r="K60" s="64"/>
      <c r="L60" s="65">
        <f t="shared" ref="L60:L66" si="11">$D60*K60*100</f>
        <v>0</v>
      </c>
      <c r="M60" s="64"/>
      <c r="N60" s="66">
        <f t="shared" ref="N60:N66" si="12">$D60*M60*100</f>
        <v>0</v>
      </c>
      <c r="P60" s="12" t="str">
        <f t="shared" si="0"/>
        <v>- Qualifications</v>
      </c>
    </row>
    <row r="61" spans="1:16" ht="10">
      <c r="A61" s="48" t="s">
        <v>29</v>
      </c>
      <c r="B61" s="93" t="s">
        <v>147</v>
      </c>
      <c r="C61" s="94"/>
      <c r="D61" s="34">
        <f>'Bidder 1-5'!D61</f>
        <v>0.01</v>
      </c>
      <c r="E61" s="64"/>
      <c r="F61" s="65">
        <f t="shared" si="9"/>
        <v>0</v>
      </c>
      <c r="G61" s="64"/>
      <c r="H61" s="65">
        <f t="shared" si="9"/>
        <v>0</v>
      </c>
      <c r="I61" s="64"/>
      <c r="J61" s="65">
        <f t="shared" si="10"/>
        <v>0</v>
      </c>
      <c r="K61" s="64"/>
      <c r="L61" s="65">
        <f t="shared" si="11"/>
        <v>0</v>
      </c>
      <c r="M61" s="64"/>
      <c r="N61" s="66">
        <f t="shared" si="12"/>
        <v>0</v>
      </c>
      <c r="P61" s="12" t="str">
        <f t="shared" si="0"/>
        <v>- Language</v>
      </c>
    </row>
    <row r="62" spans="1:16" ht="10">
      <c r="A62" s="49" t="s">
        <v>30</v>
      </c>
      <c r="B62" s="95" t="s">
        <v>148</v>
      </c>
      <c r="C62" s="96"/>
      <c r="D62" s="53">
        <f>'Bidder 1-5'!D62</f>
        <v>0.04</v>
      </c>
      <c r="E62" s="64"/>
      <c r="F62" s="65">
        <f t="shared" si="9"/>
        <v>0</v>
      </c>
      <c r="G62" s="64"/>
      <c r="H62" s="65">
        <f t="shared" si="9"/>
        <v>0</v>
      </c>
      <c r="I62" s="64"/>
      <c r="J62" s="65">
        <f t="shared" si="10"/>
        <v>0</v>
      </c>
      <c r="K62" s="64"/>
      <c r="L62" s="65">
        <f t="shared" si="11"/>
        <v>0</v>
      </c>
      <c r="M62" s="64"/>
      <c r="N62" s="66">
        <f t="shared" si="12"/>
        <v>0</v>
      </c>
      <c r="P62" s="12" t="str">
        <f t="shared" si="0"/>
        <v>- General professional experience</v>
      </c>
    </row>
    <row r="63" spans="1:16" ht="10">
      <c r="A63" s="48" t="s">
        <v>31</v>
      </c>
      <c r="B63" s="95" t="s">
        <v>149</v>
      </c>
      <c r="C63" s="96"/>
      <c r="D63" s="34">
        <f>'Bidder 1-5'!D63</f>
        <v>0.05</v>
      </c>
      <c r="E63" s="64"/>
      <c r="F63" s="65">
        <f t="shared" si="9"/>
        <v>0</v>
      </c>
      <c r="G63" s="64"/>
      <c r="H63" s="65">
        <f t="shared" si="9"/>
        <v>0</v>
      </c>
      <c r="I63" s="64"/>
      <c r="J63" s="65">
        <f t="shared" si="10"/>
        <v>0</v>
      </c>
      <c r="K63" s="64"/>
      <c r="L63" s="65">
        <f t="shared" si="11"/>
        <v>0</v>
      </c>
      <c r="M63" s="64"/>
      <c r="N63" s="66">
        <f t="shared" si="12"/>
        <v>0</v>
      </c>
      <c r="P63" s="12" t="str">
        <f t="shared" si="0"/>
        <v>- Specific professional experience</v>
      </c>
    </row>
    <row r="64" spans="1:16" ht="11.25" customHeight="1">
      <c r="A64" s="48" t="s">
        <v>32</v>
      </c>
      <c r="B64" s="93" t="s">
        <v>150</v>
      </c>
      <c r="C64" s="94"/>
      <c r="D64" s="34">
        <f>'Bidder 1-5'!D64</f>
        <v>0.02</v>
      </c>
      <c r="E64" s="64"/>
      <c r="F64" s="65">
        <f t="shared" si="9"/>
        <v>0</v>
      </c>
      <c r="G64" s="64"/>
      <c r="H64" s="65">
        <f t="shared" si="9"/>
        <v>0</v>
      </c>
      <c r="I64" s="64"/>
      <c r="J64" s="65">
        <f t="shared" si="10"/>
        <v>0</v>
      </c>
      <c r="K64" s="64"/>
      <c r="L64" s="65">
        <f t="shared" si="11"/>
        <v>0</v>
      </c>
      <c r="M64" s="64"/>
      <c r="N64" s="66">
        <f t="shared" si="12"/>
        <v>0</v>
      </c>
      <c r="P64" s="12" t="str">
        <f t="shared" si="0"/>
        <v>- Leadership/management experience</v>
      </c>
    </row>
    <row r="65" spans="1:16" ht="10">
      <c r="A65" s="48" t="s">
        <v>33</v>
      </c>
      <c r="B65" s="95" t="s">
        <v>151</v>
      </c>
      <c r="C65" s="96"/>
      <c r="D65" s="34">
        <f>'Bidder 1-5'!D65</f>
        <v>0</v>
      </c>
      <c r="E65" s="64"/>
      <c r="F65" s="65">
        <f t="shared" si="9"/>
        <v>0</v>
      </c>
      <c r="G65" s="64"/>
      <c r="H65" s="65">
        <f t="shared" si="9"/>
        <v>0</v>
      </c>
      <c r="I65" s="64"/>
      <c r="J65" s="65">
        <f t="shared" si="10"/>
        <v>0</v>
      </c>
      <c r="K65" s="64"/>
      <c r="L65" s="65">
        <f t="shared" si="11"/>
        <v>0</v>
      </c>
      <c r="M65" s="64"/>
      <c r="N65" s="66">
        <f t="shared" si="12"/>
        <v>0</v>
      </c>
      <c r="P65" s="12" t="str">
        <f t="shared" si="0"/>
        <v>- Regional experience</v>
      </c>
    </row>
    <row r="66" spans="1:16" ht="10">
      <c r="A66" s="48" t="s">
        <v>34</v>
      </c>
      <c r="B66" s="101" t="s">
        <v>152</v>
      </c>
      <c r="C66" s="102"/>
      <c r="D66" s="34">
        <f>'Bidder 1-5'!D66</f>
        <v>0</v>
      </c>
      <c r="E66" s="64"/>
      <c r="F66" s="65">
        <f t="shared" si="9"/>
        <v>0</v>
      </c>
      <c r="G66" s="64"/>
      <c r="H66" s="65">
        <f t="shared" si="9"/>
        <v>0</v>
      </c>
      <c r="I66" s="64"/>
      <c r="J66" s="65">
        <f t="shared" si="10"/>
        <v>0</v>
      </c>
      <c r="K66" s="64"/>
      <c r="L66" s="65">
        <f t="shared" si="11"/>
        <v>0</v>
      </c>
      <c r="M66" s="64"/>
      <c r="N66" s="66">
        <f t="shared" si="12"/>
        <v>0</v>
      </c>
      <c r="P66" s="12" t="str">
        <f t="shared" si="0"/>
        <v>- Development cooperation experience</v>
      </c>
    </row>
    <row r="67" spans="1:16" ht="10">
      <c r="A67" s="48" t="s">
        <v>35</v>
      </c>
      <c r="B67" s="103" t="s">
        <v>153</v>
      </c>
      <c r="C67" s="104"/>
      <c r="D67" s="53">
        <f>'Bidder 1-5'!D67</f>
        <v>0.03</v>
      </c>
      <c r="E67" s="80"/>
      <c r="F67" s="68">
        <f>$D67*E67*100</f>
        <v>0</v>
      </c>
      <c r="G67" s="80"/>
      <c r="H67" s="68">
        <f>$D67*G67*100</f>
        <v>0</v>
      </c>
      <c r="I67" s="80"/>
      <c r="J67" s="68">
        <f>$D67*I67*100</f>
        <v>0</v>
      </c>
      <c r="K67" s="80"/>
      <c r="L67" s="68">
        <f>$D67*K67*100</f>
        <v>0</v>
      </c>
      <c r="M67" s="80"/>
      <c r="N67" s="69">
        <f>$D67*M67*100</f>
        <v>0</v>
      </c>
      <c r="P67" s="12" t="str">
        <f t="shared" si="0"/>
        <v>- Other</v>
      </c>
    </row>
    <row r="68" spans="1:16" ht="11.25" customHeight="1" outlineLevel="1">
      <c r="A68" s="91" t="s">
        <v>158</v>
      </c>
      <c r="B68" s="91"/>
      <c r="C68" s="92"/>
      <c r="D68" s="35">
        <f>'Bidder 1-5'!D68</f>
        <v>0.16</v>
      </c>
      <c r="E68" s="70"/>
      <c r="F68" s="71">
        <f>SUM(F60:F67)</f>
        <v>0</v>
      </c>
      <c r="G68" s="70"/>
      <c r="H68" s="71">
        <f>SUM(H60:H67)</f>
        <v>0</v>
      </c>
      <c r="I68" s="70"/>
      <c r="J68" s="71">
        <f>SUM(J60:J67)</f>
        <v>0</v>
      </c>
      <c r="K68" s="70"/>
      <c r="L68" s="71">
        <f>SUM(L60:L67)</f>
        <v>0</v>
      </c>
      <c r="M68" s="70"/>
      <c r="N68" s="72">
        <f>SUM(N60:N67)</f>
        <v>0</v>
      </c>
      <c r="P68" s="41" t="str">
        <f t="shared" si="0"/>
        <v>Interim total 2.3</v>
      </c>
    </row>
    <row r="69" spans="1:16" ht="11.25" customHeight="1">
      <c r="A69" s="50" t="s">
        <v>18</v>
      </c>
      <c r="B69" s="105" t="s">
        <v>159</v>
      </c>
      <c r="C69" s="106"/>
      <c r="D69" s="38"/>
      <c r="E69" s="79"/>
      <c r="F69" s="73"/>
      <c r="G69" s="79"/>
      <c r="H69" s="73"/>
      <c r="I69" s="79"/>
      <c r="J69" s="73"/>
      <c r="K69" s="79"/>
      <c r="L69" s="73"/>
      <c r="M69" s="79"/>
      <c r="N69" s="74"/>
      <c r="P69" s="41" t="str">
        <f t="shared" si="0"/>
        <v>Expert 3 (in accordance with ToR provisions/criteria)</v>
      </c>
    </row>
    <row r="70" spans="1:16" ht="10">
      <c r="A70" s="48" t="s">
        <v>28</v>
      </c>
      <c r="B70" s="93" t="s">
        <v>146</v>
      </c>
      <c r="C70" s="94"/>
      <c r="D70" s="34">
        <f>'Bidder 1-5'!D70</f>
        <v>0</v>
      </c>
      <c r="E70" s="64"/>
      <c r="F70" s="65">
        <f t="shared" ref="F70:H76" si="13">$D70*E70*100</f>
        <v>0</v>
      </c>
      <c r="G70" s="64"/>
      <c r="H70" s="65">
        <f t="shared" si="13"/>
        <v>0</v>
      </c>
      <c r="I70" s="64"/>
      <c r="J70" s="65">
        <f t="shared" ref="J70:J76" si="14">$D70*I70*100</f>
        <v>0</v>
      </c>
      <c r="K70" s="64"/>
      <c r="L70" s="65">
        <f t="shared" ref="L70:L76" si="15">$D70*K70*100</f>
        <v>0</v>
      </c>
      <c r="M70" s="64"/>
      <c r="N70" s="66">
        <f t="shared" ref="N70:N76" si="16">$D70*M70*100</f>
        <v>0</v>
      </c>
      <c r="P70" s="12" t="str">
        <f t="shared" si="0"/>
        <v>- Qualifications</v>
      </c>
    </row>
    <row r="71" spans="1:16" ht="10">
      <c r="A71" s="48" t="s">
        <v>37</v>
      </c>
      <c r="B71" s="93" t="s">
        <v>147</v>
      </c>
      <c r="C71" s="94"/>
      <c r="D71" s="34">
        <f>'Bidder 1-5'!D71</f>
        <v>0</v>
      </c>
      <c r="E71" s="64"/>
      <c r="F71" s="65">
        <f t="shared" si="13"/>
        <v>0</v>
      </c>
      <c r="G71" s="64"/>
      <c r="H71" s="65">
        <f t="shared" si="13"/>
        <v>0</v>
      </c>
      <c r="I71" s="64"/>
      <c r="J71" s="65">
        <f t="shared" si="14"/>
        <v>0</v>
      </c>
      <c r="K71" s="64"/>
      <c r="L71" s="65">
        <f t="shared" si="15"/>
        <v>0</v>
      </c>
      <c r="M71" s="64"/>
      <c r="N71" s="66">
        <f t="shared" si="16"/>
        <v>0</v>
      </c>
      <c r="P71" s="12" t="str">
        <f t="shared" si="0"/>
        <v>- Language</v>
      </c>
    </row>
    <row r="72" spans="1:16" ht="10">
      <c r="A72" s="48" t="s">
        <v>38</v>
      </c>
      <c r="B72" s="95" t="s">
        <v>148</v>
      </c>
      <c r="C72" s="96"/>
      <c r="D72" s="53">
        <f>'Bidder 1-5'!D72</f>
        <v>0</v>
      </c>
      <c r="E72" s="64"/>
      <c r="F72" s="65">
        <f t="shared" si="13"/>
        <v>0</v>
      </c>
      <c r="G72" s="64"/>
      <c r="H72" s="65">
        <f t="shared" si="13"/>
        <v>0</v>
      </c>
      <c r="I72" s="64"/>
      <c r="J72" s="65">
        <f t="shared" si="14"/>
        <v>0</v>
      </c>
      <c r="K72" s="64"/>
      <c r="L72" s="65">
        <f t="shared" si="15"/>
        <v>0</v>
      </c>
      <c r="M72" s="64"/>
      <c r="N72" s="66">
        <f t="shared" si="16"/>
        <v>0</v>
      </c>
      <c r="P72" s="12" t="str">
        <f t="shared" si="0"/>
        <v>- General professional experience</v>
      </c>
    </row>
    <row r="73" spans="1:16" ht="10">
      <c r="A73" s="48" t="s">
        <v>39</v>
      </c>
      <c r="B73" s="95" t="s">
        <v>149</v>
      </c>
      <c r="C73" s="96"/>
      <c r="D73" s="34">
        <f>'Bidder 1-5'!D73</f>
        <v>0</v>
      </c>
      <c r="E73" s="64"/>
      <c r="F73" s="65">
        <f t="shared" si="13"/>
        <v>0</v>
      </c>
      <c r="G73" s="64"/>
      <c r="H73" s="65">
        <f t="shared" si="13"/>
        <v>0</v>
      </c>
      <c r="I73" s="64"/>
      <c r="J73" s="65">
        <f t="shared" si="14"/>
        <v>0</v>
      </c>
      <c r="K73" s="64"/>
      <c r="L73" s="65">
        <f t="shared" si="15"/>
        <v>0</v>
      </c>
      <c r="M73" s="64"/>
      <c r="N73" s="66">
        <f t="shared" si="16"/>
        <v>0</v>
      </c>
      <c r="P73" s="12" t="str">
        <f t="shared" si="0"/>
        <v>- Specific professional experience</v>
      </c>
    </row>
    <row r="74" spans="1:16" ht="11.25" customHeight="1">
      <c r="A74" s="48" t="s">
        <v>40</v>
      </c>
      <c r="B74" s="93" t="s">
        <v>150</v>
      </c>
      <c r="C74" s="94"/>
      <c r="D74" s="34">
        <f>'Bidder 1-5'!D74</f>
        <v>0</v>
      </c>
      <c r="E74" s="64"/>
      <c r="F74" s="65">
        <f t="shared" si="13"/>
        <v>0</v>
      </c>
      <c r="G74" s="64"/>
      <c r="H74" s="65">
        <f t="shared" si="13"/>
        <v>0</v>
      </c>
      <c r="I74" s="64"/>
      <c r="J74" s="65">
        <f t="shared" si="14"/>
        <v>0</v>
      </c>
      <c r="K74" s="64"/>
      <c r="L74" s="65">
        <f t="shared" si="15"/>
        <v>0</v>
      </c>
      <c r="M74" s="64"/>
      <c r="N74" s="66">
        <f t="shared" si="16"/>
        <v>0</v>
      </c>
      <c r="P74" s="12" t="str">
        <f t="shared" si="0"/>
        <v>- Leadership/management experience</v>
      </c>
    </row>
    <row r="75" spans="1:16" ht="10">
      <c r="A75" s="48" t="s">
        <v>41</v>
      </c>
      <c r="B75" s="95" t="s">
        <v>151</v>
      </c>
      <c r="C75" s="96"/>
      <c r="D75" s="34">
        <f>'Bidder 1-5'!D75</f>
        <v>0</v>
      </c>
      <c r="E75" s="64"/>
      <c r="F75" s="65">
        <f t="shared" si="13"/>
        <v>0</v>
      </c>
      <c r="G75" s="64"/>
      <c r="H75" s="65">
        <f t="shared" si="13"/>
        <v>0</v>
      </c>
      <c r="I75" s="64"/>
      <c r="J75" s="65">
        <f t="shared" si="14"/>
        <v>0</v>
      </c>
      <c r="K75" s="64"/>
      <c r="L75" s="65">
        <f t="shared" si="15"/>
        <v>0</v>
      </c>
      <c r="M75" s="64"/>
      <c r="N75" s="66">
        <f t="shared" si="16"/>
        <v>0</v>
      </c>
      <c r="P75" s="12" t="str">
        <f t="shared" ref="P75:P115" si="17">IF(ISBLANK(B75),A75,B75)</f>
        <v>- Regional experience</v>
      </c>
    </row>
    <row r="76" spans="1:16" ht="10">
      <c r="A76" s="48" t="s">
        <v>42</v>
      </c>
      <c r="B76" s="101" t="s">
        <v>152</v>
      </c>
      <c r="C76" s="102"/>
      <c r="D76" s="34">
        <f>'Bidder 1-5'!D76</f>
        <v>0</v>
      </c>
      <c r="E76" s="64"/>
      <c r="F76" s="65">
        <f t="shared" si="13"/>
        <v>0</v>
      </c>
      <c r="G76" s="64"/>
      <c r="H76" s="65">
        <f t="shared" si="13"/>
        <v>0</v>
      </c>
      <c r="I76" s="64"/>
      <c r="J76" s="65">
        <f t="shared" si="14"/>
        <v>0</v>
      </c>
      <c r="K76" s="64"/>
      <c r="L76" s="65">
        <f t="shared" si="15"/>
        <v>0</v>
      </c>
      <c r="M76" s="64"/>
      <c r="N76" s="66">
        <f t="shared" si="16"/>
        <v>0</v>
      </c>
      <c r="P76" s="12" t="str">
        <f t="shared" si="17"/>
        <v>- Development cooperation experience</v>
      </c>
    </row>
    <row r="77" spans="1:16" ht="10">
      <c r="A77" s="48" t="s">
        <v>43</v>
      </c>
      <c r="B77" s="103" t="s">
        <v>153</v>
      </c>
      <c r="C77" s="104"/>
      <c r="D77" s="53">
        <f>'Bidder 1-5'!D77</f>
        <v>0</v>
      </c>
      <c r="E77" s="80"/>
      <c r="F77" s="68">
        <f>$D77*E77*100</f>
        <v>0</v>
      </c>
      <c r="G77" s="80"/>
      <c r="H77" s="68">
        <f>$D77*G77*100</f>
        <v>0</v>
      </c>
      <c r="I77" s="80"/>
      <c r="J77" s="68">
        <f>$D77*I77*100</f>
        <v>0</v>
      </c>
      <c r="K77" s="80"/>
      <c r="L77" s="68">
        <f>$D77*K77*100</f>
        <v>0</v>
      </c>
      <c r="M77" s="80"/>
      <c r="N77" s="69">
        <f>$D77*M77*100</f>
        <v>0</v>
      </c>
      <c r="P77" s="12" t="str">
        <f t="shared" si="17"/>
        <v>- Other</v>
      </c>
    </row>
    <row r="78" spans="1:16" ht="11.25" customHeight="1" outlineLevel="1">
      <c r="A78" s="91" t="s">
        <v>160</v>
      </c>
      <c r="B78" s="91"/>
      <c r="C78" s="92"/>
      <c r="D78" s="35">
        <f>'Bidder 1-5'!D78</f>
        <v>0</v>
      </c>
      <c r="E78" s="70"/>
      <c r="F78" s="71">
        <f>SUM(F70:F77)</f>
        <v>0</v>
      </c>
      <c r="G78" s="70"/>
      <c r="H78" s="71">
        <f>SUM(H70:H77)</f>
        <v>0</v>
      </c>
      <c r="I78" s="70"/>
      <c r="J78" s="71">
        <f>SUM(J70:J77)</f>
        <v>0</v>
      </c>
      <c r="K78" s="70"/>
      <c r="L78" s="71">
        <f>SUM(L70:L77)</f>
        <v>0</v>
      </c>
      <c r="M78" s="70"/>
      <c r="N78" s="72">
        <f>SUM(N70:N77)</f>
        <v>0</v>
      </c>
      <c r="P78" s="41" t="str">
        <f t="shared" si="17"/>
        <v>Interim total 2.4</v>
      </c>
    </row>
    <row r="79" spans="1:16" ht="11.25" customHeight="1">
      <c r="A79" s="50" t="s">
        <v>26</v>
      </c>
      <c r="B79" s="105" t="s">
        <v>161</v>
      </c>
      <c r="C79" s="106"/>
      <c r="D79" s="38"/>
      <c r="E79" s="79"/>
      <c r="F79" s="73"/>
      <c r="G79" s="79"/>
      <c r="H79" s="73"/>
      <c r="I79" s="79"/>
      <c r="J79" s="73"/>
      <c r="K79" s="79"/>
      <c r="L79" s="73"/>
      <c r="M79" s="79"/>
      <c r="N79" s="74"/>
      <c r="P79" s="41" t="str">
        <f t="shared" si="17"/>
        <v>Expert 4 (in accordance with ToR provisions/criteria)</v>
      </c>
    </row>
    <row r="80" spans="1:16" ht="10">
      <c r="A80" s="48" t="s">
        <v>44</v>
      </c>
      <c r="B80" s="93" t="s">
        <v>146</v>
      </c>
      <c r="C80" s="94"/>
      <c r="D80" s="34">
        <f>'Bidder 1-5'!D80</f>
        <v>0</v>
      </c>
      <c r="E80" s="64"/>
      <c r="F80" s="65">
        <f t="shared" ref="F80:H86" si="18">$D80*E80*100</f>
        <v>0</v>
      </c>
      <c r="G80" s="64"/>
      <c r="H80" s="65">
        <f t="shared" si="18"/>
        <v>0</v>
      </c>
      <c r="I80" s="64"/>
      <c r="J80" s="65">
        <f t="shared" ref="J80:J86" si="19">$D80*I80*100</f>
        <v>0</v>
      </c>
      <c r="K80" s="64"/>
      <c r="L80" s="65">
        <f t="shared" ref="L80:L86" si="20">$D80*K80*100</f>
        <v>0</v>
      </c>
      <c r="M80" s="64"/>
      <c r="N80" s="66">
        <f t="shared" ref="N80:N86" si="21">$D80*M80*100</f>
        <v>0</v>
      </c>
      <c r="P80" s="12" t="str">
        <f t="shared" si="17"/>
        <v>- Qualifications</v>
      </c>
    </row>
    <row r="81" spans="1:16" ht="10">
      <c r="A81" s="48" t="s">
        <v>45</v>
      </c>
      <c r="B81" s="93" t="s">
        <v>147</v>
      </c>
      <c r="C81" s="94"/>
      <c r="D81" s="34">
        <f>'Bidder 1-5'!D81</f>
        <v>0</v>
      </c>
      <c r="E81" s="64"/>
      <c r="F81" s="65">
        <f t="shared" si="18"/>
        <v>0</v>
      </c>
      <c r="G81" s="64"/>
      <c r="H81" s="65">
        <f t="shared" si="18"/>
        <v>0</v>
      </c>
      <c r="I81" s="64"/>
      <c r="J81" s="65">
        <f t="shared" si="19"/>
        <v>0</v>
      </c>
      <c r="K81" s="64"/>
      <c r="L81" s="65">
        <f t="shared" si="20"/>
        <v>0</v>
      </c>
      <c r="M81" s="64"/>
      <c r="N81" s="66">
        <f t="shared" si="21"/>
        <v>0</v>
      </c>
      <c r="P81" s="12" t="str">
        <f t="shared" si="17"/>
        <v>- Language</v>
      </c>
    </row>
    <row r="82" spans="1:16" ht="10">
      <c r="A82" s="48" t="s">
        <v>46</v>
      </c>
      <c r="B82" s="95" t="s">
        <v>148</v>
      </c>
      <c r="C82" s="96"/>
      <c r="D82" s="53">
        <f>'Bidder 1-5'!D82</f>
        <v>0</v>
      </c>
      <c r="E82" s="64"/>
      <c r="F82" s="65">
        <f t="shared" si="18"/>
        <v>0</v>
      </c>
      <c r="G82" s="64"/>
      <c r="H82" s="65">
        <f t="shared" si="18"/>
        <v>0</v>
      </c>
      <c r="I82" s="64"/>
      <c r="J82" s="65">
        <f t="shared" si="19"/>
        <v>0</v>
      </c>
      <c r="K82" s="64"/>
      <c r="L82" s="65">
        <f t="shared" si="20"/>
        <v>0</v>
      </c>
      <c r="M82" s="64"/>
      <c r="N82" s="66">
        <f t="shared" si="21"/>
        <v>0</v>
      </c>
      <c r="P82" s="12" t="str">
        <f t="shared" si="17"/>
        <v>- General professional experience</v>
      </c>
    </row>
    <row r="83" spans="1:16" ht="10">
      <c r="A83" s="48" t="s">
        <v>47</v>
      </c>
      <c r="B83" s="95" t="s">
        <v>149</v>
      </c>
      <c r="C83" s="96"/>
      <c r="D83" s="34">
        <f>'Bidder 1-5'!D83</f>
        <v>0</v>
      </c>
      <c r="E83" s="64"/>
      <c r="F83" s="65">
        <f t="shared" si="18"/>
        <v>0</v>
      </c>
      <c r="G83" s="64"/>
      <c r="H83" s="65">
        <f t="shared" si="18"/>
        <v>0</v>
      </c>
      <c r="I83" s="64"/>
      <c r="J83" s="65">
        <f t="shared" si="19"/>
        <v>0</v>
      </c>
      <c r="K83" s="64"/>
      <c r="L83" s="65">
        <f t="shared" si="20"/>
        <v>0</v>
      </c>
      <c r="M83" s="64"/>
      <c r="N83" s="66">
        <f t="shared" si="21"/>
        <v>0</v>
      </c>
      <c r="P83" s="12" t="str">
        <f t="shared" si="17"/>
        <v>- Specific professional experience</v>
      </c>
    </row>
    <row r="84" spans="1:16" ht="11.25" customHeight="1">
      <c r="A84" s="48" t="s">
        <v>48</v>
      </c>
      <c r="B84" s="93" t="s">
        <v>150</v>
      </c>
      <c r="C84" s="94"/>
      <c r="D84" s="34">
        <f>'Bidder 1-5'!D84</f>
        <v>0</v>
      </c>
      <c r="E84" s="64"/>
      <c r="F84" s="65">
        <f t="shared" si="18"/>
        <v>0</v>
      </c>
      <c r="G84" s="64"/>
      <c r="H84" s="65">
        <f t="shared" si="18"/>
        <v>0</v>
      </c>
      <c r="I84" s="64"/>
      <c r="J84" s="65">
        <f t="shared" si="19"/>
        <v>0</v>
      </c>
      <c r="K84" s="64"/>
      <c r="L84" s="65">
        <f t="shared" si="20"/>
        <v>0</v>
      </c>
      <c r="M84" s="64"/>
      <c r="N84" s="66">
        <f t="shared" si="21"/>
        <v>0</v>
      </c>
      <c r="P84" s="12" t="str">
        <f t="shared" si="17"/>
        <v>- Leadership/management experience</v>
      </c>
    </row>
    <row r="85" spans="1:16" ht="10">
      <c r="A85" s="48" t="s">
        <v>49</v>
      </c>
      <c r="B85" s="95" t="s">
        <v>151</v>
      </c>
      <c r="C85" s="96"/>
      <c r="D85" s="34">
        <f>'Bidder 1-5'!D85</f>
        <v>0</v>
      </c>
      <c r="E85" s="64"/>
      <c r="F85" s="65">
        <f t="shared" si="18"/>
        <v>0</v>
      </c>
      <c r="G85" s="64"/>
      <c r="H85" s="65">
        <f t="shared" si="18"/>
        <v>0</v>
      </c>
      <c r="I85" s="64"/>
      <c r="J85" s="65">
        <f t="shared" si="19"/>
        <v>0</v>
      </c>
      <c r="K85" s="64"/>
      <c r="L85" s="65">
        <f t="shared" si="20"/>
        <v>0</v>
      </c>
      <c r="M85" s="64"/>
      <c r="N85" s="66">
        <f t="shared" si="21"/>
        <v>0</v>
      </c>
      <c r="P85" s="12" t="str">
        <f t="shared" si="17"/>
        <v>- Regional experience</v>
      </c>
    </row>
    <row r="86" spans="1:16" ht="10">
      <c r="A86" s="48" t="s">
        <v>50</v>
      </c>
      <c r="B86" s="101" t="s">
        <v>152</v>
      </c>
      <c r="C86" s="102"/>
      <c r="D86" s="34">
        <f>'Bidder 1-5'!D86</f>
        <v>0</v>
      </c>
      <c r="E86" s="64"/>
      <c r="F86" s="65">
        <f t="shared" si="18"/>
        <v>0</v>
      </c>
      <c r="G86" s="64"/>
      <c r="H86" s="65">
        <f t="shared" si="18"/>
        <v>0</v>
      </c>
      <c r="I86" s="64"/>
      <c r="J86" s="65">
        <f t="shared" si="19"/>
        <v>0</v>
      </c>
      <c r="K86" s="64"/>
      <c r="L86" s="65">
        <f t="shared" si="20"/>
        <v>0</v>
      </c>
      <c r="M86" s="64"/>
      <c r="N86" s="66">
        <f t="shared" si="21"/>
        <v>0</v>
      </c>
      <c r="P86" s="12" t="str">
        <f t="shared" si="17"/>
        <v>- Development cooperation experience</v>
      </c>
    </row>
    <row r="87" spans="1:16" ht="10">
      <c r="A87" s="48" t="s">
        <v>51</v>
      </c>
      <c r="B87" s="103" t="s">
        <v>153</v>
      </c>
      <c r="C87" s="104"/>
      <c r="D87" s="53">
        <f>'Bidder 1-5'!D87</f>
        <v>0</v>
      </c>
      <c r="E87" s="80"/>
      <c r="F87" s="68">
        <f>$D87*E87*100</f>
        <v>0</v>
      </c>
      <c r="G87" s="80"/>
      <c r="H87" s="68">
        <f>$D87*G87*100</f>
        <v>0</v>
      </c>
      <c r="I87" s="80"/>
      <c r="J87" s="68">
        <f>$D87*I87*100</f>
        <v>0</v>
      </c>
      <c r="K87" s="80"/>
      <c r="L87" s="68">
        <f>$D87*K87*100</f>
        <v>0</v>
      </c>
      <c r="M87" s="80"/>
      <c r="N87" s="69">
        <f>$D87*M87*100</f>
        <v>0</v>
      </c>
      <c r="P87" s="12" t="str">
        <f t="shared" si="17"/>
        <v>- Other</v>
      </c>
    </row>
    <row r="88" spans="1:16" ht="11.25" customHeight="1" outlineLevel="1">
      <c r="A88" s="91" t="s">
        <v>162</v>
      </c>
      <c r="B88" s="91"/>
      <c r="C88" s="92"/>
      <c r="D88" s="35">
        <f>'Bidder 1-5'!D88</f>
        <v>0</v>
      </c>
      <c r="E88" s="70"/>
      <c r="F88" s="71">
        <f>SUM(F80:F87)</f>
        <v>0</v>
      </c>
      <c r="G88" s="70"/>
      <c r="H88" s="71">
        <f>SUM(H80:H87)</f>
        <v>0</v>
      </c>
      <c r="I88" s="70"/>
      <c r="J88" s="71">
        <f>SUM(J80:J87)</f>
        <v>0</v>
      </c>
      <c r="K88" s="70"/>
      <c r="L88" s="71">
        <f>SUM(L80:L87)</f>
        <v>0</v>
      </c>
      <c r="M88" s="70"/>
      <c r="N88" s="72">
        <f>SUM(N80:N87)</f>
        <v>0</v>
      </c>
      <c r="P88" s="41" t="str">
        <f t="shared" si="17"/>
        <v>Interim total 2.5</v>
      </c>
    </row>
    <row r="89" spans="1:16" ht="11.25" customHeight="1">
      <c r="A89" s="50" t="s">
        <v>27</v>
      </c>
      <c r="B89" s="105" t="s">
        <v>163</v>
      </c>
      <c r="C89" s="106"/>
      <c r="D89" s="38"/>
      <c r="E89" s="79"/>
      <c r="F89" s="73"/>
      <c r="G89" s="79"/>
      <c r="H89" s="73"/>
      <c r="I89" s="79"/>
      <c r="J89" s="73"/>
      <c r="K89" s="79"/>
      <c r="L89" s="73"/>
      <c r="M89" s="79"/>
      <c r="N89" s="74"/>
      <c r="P89" s="41" t="str">
        <f t="shared" si="17"/>
        <v>Short-term expert pool 1 (in accordance with ToR provisions/criteria)</v>
      </c>
    </row>
    <row r="90" spans="1:16" ht="10">
      <c r="A90" s="48" t="s">
        <v>52</v>
      </c>
      <c r="B90" s="93" t="s">
        <v>146</v>
      </c>
      <c r="C90" s="94"/>
      <c r="D90" s="34">
        <f>'Bidder 1-5'!D90</f>
        <v>0.01</v>
      </c>
      <c r="E90" s="64"/>
      <c r="F90" s="65">
        <f t="shared" ref="F90:H95" si="22">$D90*E90*100</f>
        <v>0</v>
      </c>
      <c r="G90" s="64"/>
      <c r="H90" s="65">
        <f t="shared" si="22"/>
        <v>0</v>
      </c>
      <c r="I90" s="64"/>
      <c r="J90" s="65">
        <f t="shared" ref="J90:J95" si="23">$D90*I90*100</f>
        <v>0</v>
      </c>
      <c r="K90" s="64"/>
      <c r="L90" s="65">
        <f t="shared" ref="L90:L95" si="24">$D90*K90*100</f>
        <v>0</v>
      </c>
      <c r="M90" s="64"/>
      <c r="N90" s="66">
        <f t="shared" ref="N90:N95" si="25">$D90*M90*100</f>
        <v>0</v>
      </c>
      <c r="P90" s="12" t="str">
        <f t="shared" si="17"/>
        <v>- Qualifications</v>
      </c>
    </row>
    <row r="91" spans="1:16" ht="10">
      <c r="A91" s="48" t="s">
        <v>53</v>
      </c>
      <c r="B91" s="93" t="s">
        <v>147</v>
      </c>
      <c r="C91" s="94"/>
      <c r="D91" s="34">
        <f>'Bidder 1-5'!D91</f>
        <v>0.02</v>
      </c>
      <c r="E91" s="64"/>
      <c r="F91" s="65">
        <f t="shared" si="22"/>
        <v>0</v>
      </c>
      <c r="G91" s="64"/>
      <c r="H91" s="65">
        <f t="shared" si="22"/>
        <v>0</v>
      </c>
      <c r="I91" s="64"/>
      <c r="J91" s="65">
        <f t="shared" si="23"/>
        <v>0</v>
      </c>
      <c r="K91" s="64"/>
      <c r="L91" s="65">
        <f t="shared" si="24"/>
        <v>0</v>
      </c>
      <c r="M91" s="64"/>
      <c r="N91" s="66">
        <f t="shared" si="25"/>
        <v>0</v>
      </c>
      <c r="P91" s="12" t="str">
        <f t="shared" si="17"/>
        <v>- Language</v>
      </c>
    </row>
    <row r="92" spans="1:16" ht="10">
      <c r="A92" s="48" t="s">
        <v>54</v>
      </c>
      <c r="B92" s="95" t="s">
        <v>148</v>
      </c>
      <c r="C92" s="96"/>
      <c r="D92" s="34">
        <f>'Bidder 1-5'!D92</f>
        <v>0.05</v>
      </c>
      <c r="E92" s="64"/>
      <c r="F92" s="65">
        <f t="shared" si="22"/>
        <v>0</v>
      </c>
      <c r="G92" s="64"/>
      <c r="H92" s="65">
        <f t="shared" si="22"/>
        <v>0</v>
      </c>
      <c r="I92" s="64"/>
      <c r="J92" s="65">
        <f t="shared" si="23"/>
        <v>0</v>
      </c>
      <c r="K92" s="64"/>
      <c r="L92" s="65">
        <f t="shared" si="24"/>
        <v>0</v>
      </c>
      <c r="M92" s="64"/>
      <c r="N92" s="66">
        <f t="shared" si="25"/>
        <v>0</v>
      </c>
      <c r="P92" s="12" t="str">
        <f t="shared" si="17"/>
        <v>- General professional experience</v>
      </c>
    </row>
    <row r="93" spans="1:16" ht="10">
      <c r="A93" s="48" t="s">
        <v>55</v>
      </c>
      <c r="B93" s="95" t="s">
        <v>149</v>
      </c>
      <c r="C93" s="96"/>
      <c r="D93" s="34">
        <f>'Bidder 1-5'!D93</f>
        <v>0.04</v>
      </c>
      <c r="E93" s="64"/>
      <c r="F93" s="65">
        <f t="shared" si="22"/>
        <v>0</v>
      </c>
      <c r="G93" s="64"/>
      <c r="H93" s="65">
        <f t="shared" si="22"/>
        <v>0</v>
      </c>
      <c r="I93" s="64"/>
      <c r="J93" s="65">
        <f t="shared" si="23"/>
        <v>0</v>
      </c>
      <c r="K93" s="64"/>
      <c r="L93" s="65">
        <f t="shared" si="24"/>
        <v>0</v>
      </c>
      <c r="M93" s="64"/>
      <c r="N93" s="66">
        <f t="shared" si="25"/>
        <v>0</v>
      </c>
      <c r="P93" s="12" t="str">
        <f t="shared" si="17"/>
        <v>- Specific professional experience</v>
      </c>
    </row>
    <row r="94" spans="1:16" ht="10">
      <c r="A94" s="48" t="s">
        <v>56</v>
      </c>
      <c r="B94" s="95" t="s">
        <v>151</v>
      </c>
      <c r="C94" s="96"/>
      <c r="D94" s="34">
        <f>'Bidder 1-5'!D94</f>
        <v>0</v>
      </c>
      <c r="E94" s="64"/>
      <c r="F94" s="65">
        <f t="shared" si="22"/>
        <v>0</v>
      </c>
      <c r="G94" s="64"/>
      <c r="H94" s="65">
        <f t="shared" si="22"/>
        <v>0</v>
      </c>
      <c r="I94" s="64"/>
      <c r="J94" s="65">
        <f t="shared" si="23"/>
        <v>0</v>
      </c>
      <c r="K94" s="64"/>
      <c r="L94" s="65">
        <f t="shared" si="24"/>
        <v>0</v>
      </c>
      <c r="M94" s="64"/>
      <c r="N94" s="66">
        <f t="shared" si="25"/>
        <v>0</v>
      </c>
      <c r="P94" s="12" t="str">
        <f t="shared" si="17"/>
        <v>- Regional experience</v>
      </c>
    </row>
    <row r="95" spans="1:16" ht="10">
      <c r="A95" s="48" t="s">
        <v>57</v>
      </c>
      <c r="B95" s="95" t="s">
        <v>152</v>
      </c>
      <c r="C95" s="96"/>
      <c r="D95" s="34">
        <f>'Bidder 1-5'!D95</f>
        <v>0</v>
      </c>
      <c r="E95" s="64"/>
      <c r="F95" s="65">
        <f t="shared" si="22"/>
        <v>0</v>
      </c>
      <c r="G95" s="64"/>
      <c r="H95" s="65">
        <f t="shared" si="22"/>
        <v>0</v>
      </c>
      <c r="I95" s="64"/>
      <c r="J95" s="65">
        <f t="shared" si="23"/>
        <v>0</v>
      </c>
      <c r="K95" s="64"/>
      <c r="L95" s="65">
        <f t="shared" si="24"/>
        <v>0</v>
      </c>
      <c r="M95" s="64"/>
      <c r="N95" s="66">
        <f t="shared" si="25"/>
        <v>0</v>
      </c>
      <c r="P95" s="12" t="str">
        <f t="shared" si="17"/>
        <v>- Development cooperation experience</v>
      </c>
    </row>
    <row r="96" spans="1:16" ht="10">
      <c r="A96" s="48" t="s">
        <v>58</v>
      </c>
      <c r="B96" s="103" t="s">
        <v>153</v>
      </c>
      <c r="C96" s="104"/>
      <c r="D96" s="34">
        <f>'Bidder 1-5'!D96</f>
        <v>0</v>
      </c>
      <c r="E96" s="80"/>
      <c r="F96" s="68">
        <f>$D96*E96*100</f>
        <v>0</v>
      </c>
      <c r="G96" s="80"/>
      <c r="H96" s="68">
        <f>$D96*G96*100</f>
        <v>0</v>
      </c>
      <c r="I96" s="80"/>
      <c r="J96" s="68">
        <f>$D96*I96*100</f>
        <v>0</v>
      </c>
      <c r="K96" s="80"/>
      <c r="L96" s="68">
        <f>$D96*K96*100</f>
        <v>0</v>
      </c>
      <c r="M96" s="80"/>
      <c r="N96" s="69">
        <f>$D96*M96*100</f>
        <v>0</v>
      </c>
      <c r="P96" s="12" t="str">
        <f t="shared" si="17"/>
        <v>- Other</v>
      </c>
    </row>
    <row r="97" spans="1:16" ht="11.25" customHeight="1" outlineLevel="1">
      <c r="A97" s="91" t="s">
        <v>164</v>
      </c>
      <c r="B97" s="91"/>
      <c r="C97" s="92"/>
      <c r="D97" s="35">
        <f>'Bidder 1-5'!D97</f>
        <v>0.12</v>
      </c>
      <c r="E97" s="70"/>
      <c r="F97" s="71">
        <f>SUM(F90:F96)</f>
        <v>0</v>
      </c>
      <c r="G97" s="70"/>
      <c r="H97" s="71">
        <f>SUM(H90:H96)</f>
        <v>0</v>
      </c>
      <c r="I97" s="70"/>
      <c r="J97" s="71">
        <f>SUM(J90:J96)</f>
        <v>0</v>
      </c>
      <c r="K97" s="70"/>
      <c r="L97" s="71">
        <f>SUM(L90:L96)</f>
        <v>0</v>
      </c>
      <c r="M97" s="70"/>
      <c r="N97" s="72">
        <f>SUM(N90:N96)</f>
        <v>0</v>
      </c>
      <c r="P97" s="41" t="str">
        <f t="shared" si="17"/>
        <v>Interim total 2.6</v>
      </c>
    </row>
    <row r="98" spans="1:16" ht="11.25" customHeight="1">
      <c r="A98" s="50" t="s">
        <v>64</v>
      </c>
      <c r="B98" s="105" t="s">
        <v>165</v>
      </c>
      <c r="C98" s="106"/>
      <c r="D98" s="38"/>
      <c r="E98" s="79"/>
      <c r="F98" s="73"/>
      <c r="G98" s="79"/>
      <c r="H98" s="73"/>
      <c r="I98" s="79"/>
      <c r="J98" s="73"/>
      <c r="K98" s="79"/>
      <c r="L98" s="73"/>
      <c r="M98" s="79"/>
      <c r="N98" s="74"/>
      <c r="P98" s="41" t="str">
        <f t="shared" si="17"/>
        <v>Short-term expert pool 2 (in accordance with ToR provisions/criteria)</v>
      </c>
    </row>
    <row r="99" spans="1:16" ht="10">
      <c r="A99" s="48" t="s">
        <v>65</v>
      </c>
      <c r="B99" s="93" t="s">
        <v>146</v>
      </c>
      <c r="C99" s="94"/>
      <c r="D99" s="34">
        <f>'Bidder 1-5'!D99</f>
        <v>0</v>
      </c>
      <c r="E99" s="64"/>
      <c r="F99" s="65">
        <f t="shared" ref="F99:H104" si="26">$D99*E99*100</f>
        <v>0</v>
      </c>
      <c r="G99" s="64"/>
      <c r="H99" s="65">
        <f t="shared" si="26"/>
        <v>0</v>
      </c>
      <c r="I99" s="64"/>
      <c r="J99" s="65">
        <f t="shared" ref="J99:J104" si="27">$D99*I99*100</f>
        <v>0</v>
      </c>
      <c r="K99" s="64"/>
      <c r="L99" s="65">
        <f t="shared" ref="L99:L104" si="28">$D99*K99*100</f>
        <v>0</v>
      </c>
      <c r="M99" s="64"/>
      <c r="N99" s="66">
        <f t="shared" ref="N99:N104" si="29">$D99*M99*100</f>
        <v>0</v>
      </c>
      <c r="P99" s="12" t="str">
        <f t="shared" si="17"/>
        <v>- Qualifications</v>
      </c>
    </row>
    <row r="100" spans="1:16" ht="10">
      <c r="A100" s="48" t="s">
        <v>66</v>
      </c>
      <c r="B100" s="93" t="s">
        <v>147</v>
      </c>
      <c r="C100" s="94"/>
      <c r="D100" s="34">
        <f>'Bidder 1-5'!D100</f>
        <v>0</v>
      </c>
      <c r="E100" s="64"/>
      <c r="F100" s="65">
        <f t="shared" si="26"/>
        <v>0</v>
      </c>
      <c r="G100" s="64"/>
      <c r="H100" s="65">
        <f t="shared" si="26"/>
        <v>0</v>
      </c>
      <c r="I100" s="64"/>
      <c r="J100" s="65">
        <f t="shared" si="27"/>
        <v>0</v>
      </c>
      <c r="K100" s="64"/>
      <c r="L100" s="65">
        <f t="shared" si="28"/>
        <v>0</v>
      </c>
      <c r="M100" s="64"/>
      <c r="N100" s="66">
        <f t="shared" si="29"/>
        <v>0</v>
      </c>
      <c r="P100" s="12" t="str">
        <f t="shared" si="17"/>
        <v>- Language</v>
      </c>
    </row>
    <row r="101" spans="1:16" ht="10">
      <c r="A101" s="49" t="s">
        <v>67</v>
      </c>
      <c r="B101" s="95" t="s">
        <v>148</v>
      </c>
      <c r="C101" s="96"/>
      <c r="D101" s="34">
        <f>'Bidder 1-5'!D101</f>
        <v>0</v>
      </c>
      <c r="E101" s="64"/>
      <c r="F101" s="65">
        <f t="shared" si="26"/>
        <v>0</v>
      </c>
      <c r="G101" s="64"/>
      <c r="H101" s="65">
        <f t="shared" si="26"/>
        <v>0</v>
      </c>
      <c r="I101" s="64"/>
      <c r="J101" s="65">
        <f t="shared" si="27"/>
        <v>0</v>
      </c>
      <c r="K101" s="64"/>
      <c r="L101" s="65">
        <f t="shared" si="28"/>
        <v>0</v>
      </c>
      <c r="M101" s="64"/>
      <c r="N101" s="66">
        <f t="shared" si="29"/>
        <v>0</v>
      </c>
      <c r="P101" s="12" t="str">
        <f t="shared" si="17"/>
        <v>- General professional experience</v>
      </c>
    </row>
    <row r="102" spans="1:16" ht="10">
      <c r="A102" s="48" t="s">
        <v>68</v>
      </c>
      <c r="B102" s="95" t="s">
        <v>149</v>
      </c>
      <c r="C102" s="96"/>
      <c r="D102" s="34">
        <f>'Bidder 1-5'!D102</f>
        <v>0</v>
      </c>
      <c r="E102" s="64"/>
      <c r="F102" s="65">
        <f t="shared" si="26"/>
        <v>0</v>
      </c>
      <c r="G102" s="64"/>
      <c r="H102" s="65">
        <f t="shared" si="26"/>
        <v>0</v>
      </c>
      <c r="I102" s="64"/>
      <c r="J102" s="65">
        <f t="shared" si="27"/>
        <v>0</v>
      </c>
      <c r="K102" s="64"/>
      <c r="L102" s="65">
        <f t="shared" si="28"/>
        <v>0</v>
      </c>
      <c r="M102" s="64"/>
      <c r="N102" s="66">
        <f t="shared" si="29"/>
        <v>0</v>
      </c>
      <c r="P102" s="12" t="str">
        <f t="shared" si="17"/>
        <v>- Specific professional experience</v>
      </c>
    </row>
    <row r="103" spans="1:16" ht="10">
      <c r="A103" s="48" t="s">
        <v>69</v>
      </c>
      <c r="B103" s="95" t="s">
        <v>151</v>
      </c>
      <c r="C103" s="96"/>
      <c r="D103" s="34">
        <f>'Bidder 1-5'!D103</f>
        <v>0</v>
      </c>
      <c r="E103" s="64"/>
      <c r="F103" s="65">
        <f t="shared" si="26"/>
        <v>0</v>
      </c>
      <c r="G103" s="64"/>
      <c r="H103" s="65">
        <f t="shared" si="26"/>
        <v>0</v>
      </c>
      <c r="I103" s="64"/>
      <c r="J103" s="65">
        <f t="shared" si="27"/>
        <v>0</v>
      </c>
      <c r="K103" s="64"/>
      <c r="L103" s="65">
        <f t="shared" si="28"/>
        <v>0</v>
      </c>
      <c r="M103" s="64"/>
      <c r="N103" s="66">
        <f t="shared" si="29"/>
        <v>0</v>
      </c>
      <c r="P103" s="12" t="str">
        <f t="shared" si="17"/>
        <v>- Regional experience</v>
      </c>
    </row>
    <row r="104" spans="1:16" ht="10">
      <c r="A104" s="48" t="s">
        <v>70</v>
      </c>
      <c r="B104" s="95" t="s">
        <v>152</v>
      </c>
      <c r="C104" s="96"/>
      <c r="D104" s="34">
        <f>'Bidder 1-5'!D104</f>
        <v>0</v>
      </c>
      <c r="E104" s="64"/>
      <c r="F104" s="65">
        <f t="shared" si="26"/>
        <v>0</v>
      </c>
      <c r="G104" s="64"/>
      <c r="H104" s="65">
        <f t="shared" si="26"/>
        <v>0</v>
      </c>
      <c r="I104" s="64"/>
      <c r="J104" s="65">
        <f t="shared" si="27"/>
        <v>0</v>
      </c>
      <c r="K104" s="64"/>
      <c r="L104" s="65">
        <f t="shared" si="28"/>
        <v>0</v>
      </c>
      <c r="M104" s="64"/>
      <c r="N104" s="66">
        <f t="shared" si="29"/>
        <v>0</v>
      </c>
      <c r="P104" s="12" t="str">
        <f t="shared" si="17"/>
        <v>- Development cooperation experience</v>
      </c>
    </row>
    <row r="105" spans="1:16" ht="10">
      <c r="A105" s="48" t="s">
        <v>71</v>
      </c>
      <c r="B105" s="103" t="s">
        <v>153</v>
      </c>
      <c r="C105" s="104"/>
      <c r="D105" s="34">
        <f>'Bidder 1-5'!D105</f>
        <v>0</v>
      </c>
      <c r="E105" s="80"/>
      <c r="F105" s="68">
        <f>$D105*E105*100</f>
        <v>0</v>
      </c>
      <c r="G105" s="80"/>
      <c r="H105" s="68">
        <f>$D105*G105*100</f>
        <v>0</v>
      </c>
      <c r="I105" s="80"/>
      <c r="J105" s="68">
        <f>$D105*I105*100</f>
        <v>0</v>
      </c>
      <c r="K105" s="80"/>
      <c r="L105" s="68">
        <f>$D105*K105*100</f>
        <v>0</v>
      </c>
      <c r="M105" s="80"/>
      <c r="N105" s="69">
        <f>$D105*M105*100</f>
        <v>0</v>
      </c>
      <c r="P105" s="12" t="str">
        <f t="shared" si="17"/>
        <v>- Other</v>
      </c>
    </row>
    <row r="106" spans="1:16" ht="11.25" customHeight="1" outlineLevel="1">
      <c r="A106" s="91" t="s">
        <v>166</v>
      </c>
      <c r="B106" s="91"/>
      <c r="C106" s="92"/>
      <c r="D106" s="35">
        <f>'Bidder 1-5'!D106</f>
        <v>0</v>
      </c>
      <c r="E106" s="70"/>
      <c r="F106" s="71">
        <f>SUM(F99:F105)</f>
        <v>0</v>
      </c>
      <c r="G106" s="70"/>
      <c r="H106" s="71">
        <f>SUM(H99:H105)</f>
        <v>0</v>
      </c>
      <c r="I106" s="70"/>
      <c r="J106" s="71">
        <f>SUM(J99:J105)</f>
        <v>0</v>
      </c>
      <c r="K106" s="70"/>
      <c r="L106" s="71">
        <f>SUM(L99:L105)</f>
        <v>0</v>
      </c>
      <c r="M106" s="70"/>
      <c r="N106" s="72">
        <f>SUM(N99:N105)</f>
        <v>0</v>
      </c>
      <c r="P106" s="41" t="str">
        <f t="shared" si="17"/>
        <v>Interim total 2.7</v>
      </c>
    </row>
    <row r="107" spans="1:16" ht="22.5" customHeight="1">
      <c r="A107" s="50" t="s">
        <v>72</v>
      </c>
      <c r="B107" s="105" t="s">
        <v>167</v>
      </c>
      <c r="C107" s="106"/>
      <c r="D107" s="38"/>
      <c r="E107" s="79"/>
      <c r="F107" s="73"/>
      <c r="G107" s="79"/>
      <c r="H107" s="73"/>
      <c r="I107" s="79"/>
      <c r="J107" s="73"/>
      <c r="K107" s="79"/>
      <c r="L107" s="73"/>
      <c r="M107" s="79"/>
      <c r="N107" s="74"/>
      <c r="P107" s="41" t="str">
        <f t="shared" si="17"/>
        <v>Assessment of proposed personnel for non-specified positions (provided permissible under ToRs)</v>
      </c>
    </row>
    <row r="108" spans="1:16" ht="33.75" customHeight="1">
      <c r="A108" s="49" t="s">
        <v>73</v>
      </c>
      <c r="B108" s="146" t="s">
        <v>168</v>
      </c>
      <c r="C108" s="147"/>
      <c r="D108" s="34">
        <f>'Bidder 1-5'!D108</f>
        <v>0</v>
      </c>
      <c r="E108" s="64"/>
      <c r="F108" s="65">
        <f t="shared" ref="F108:H109" si="30">$D108*E108*100</f>
        <v>0</v>
      </c>
      <c r="G108" s="64"/>
      <c r="H108" s="65">
        <f t="shared" si="30"/>
        <v>0</v>
      </c>
      <c r="I108" s="64"/>
      <c r="J108" s="65">
        <f t="shared" ref="J108:J109" si="31">$D108*I108*100</f>
        <v>0</v>
      </c>
      <c r="K108" s="64"/>
      <c r="L108" s="65">
        <f t="shared" ref="L108:L109" si="32">$D108*K108*100</f>
        <v>0</v>
      </c>
      <c r="M108" s="64"/>
      <c r="N108" s="66">
        <f t="shared" ref="N108:N109" si="33">$D108*M108*100</f>
        <v>0</v>
      </c>
      <c r="P108" s="12" t="str">
        <f t="shared" si="17"/>
        <v>Composition and sufficient assignment duration of the team in order to perform the tasks specified in the schedule and personnel assignment plan</v>
      </c>
    </row>
    <row r="109" spans="1:16" ht="33.75" customHeight="1">
      <c r="A109" s="48" t="s">
        <v>74</v>
      </c>
      <c r="B109" s="144" t="s">
        <v>169</v>
      </c>
      <c r="C109" s="145"/>
      <c r="D109" s="34">
        <f>'Bidder 1-5'!D109</f>
        <v>0</v>
      </c>
      <c r="E109" s="64"/>
      <c r="F109" s="65">
        <f t="shared" si="30"/>
        <v>0</v>
      </c>
      <c r="G109" s="64"/>
      <c r="H109" s="65">
        <f t="shared" si="30"/>
        <v>0</v>
      </c>
      <c r="I109" s="64"/>
      <c r="J109" s="65">
        <f t="shared" si="31"/>
        <v>0</v>
      </c>
      <c r="K109" s="64"/>
      <c r="L109" s="65">
        <f t="shared" si="32"/>
        <v>0</v>
      </c>
      <c r="M109" s="64"/>
      <c r="N109" s="66">
        <f t="shared" si="33"/>
        <v>0</v>
      </c>
      <c r="P109" s="12" t="str">
        <f t="shared" si="17"/>
        <v>Qualifications and sufficient assignment duration of the team (professional experience and other specific experience) in order to process theme 1</v>
      </c>
    </row>
    <row r="110" spans="1:16" ht="33.75" customHeight="1">
      <c r="A110" s="49" t="s">
        <v>75</v>
      </c>
      <c r="B110" s="107" t="s">
        <v>170</v>
      </c>
      <c r="C110" s="108"/>
      <c r="D110" s="34">
        <f>'Bidder 1-5'!D110</f>
        <v>0</v>
      </c>
      <c r="E110" s="80"/>
      <c r="F110" s="68">
        <f>$D110*E110*100</f>
        <v>0</v>
      </c>
      <c r="G110" s="80"/>
      <c r="H110" s="68">
        <f>$D110*G110*100</f>
        <v>0</v>
      </c>
      <c r="I110" s="80"/>
      <c r="J110" s="68">
        <f>$D110*I110*100</f>
        <v>0</v>
      </c>
      <c r="K110" s="80"/>
      <c r="L110" s="68">
        <f>$D110*K110*100</f>
        <v>0</v>
      </c>
      <c r="M110" s="80"/>
      <c r="N110" s="69">
        <f>$D110*M110*100</f>
        <v>0</v>
      </c>
      <c r="P110" s="12" t="str">
        <f t="shared" si="17"/>
        <v>Qualifications and sufficient assignment duration of the team (professional experience and other specific experience) in order to process theme 2</v>
      </c>
    </row>
    <row r="111" spans="1:16" ht="11.25" customHeight="1" outlineLevel="1">
      <c r="A111" s="91" t="s">
        <v>171</v>
      </c>
      <c r="B111" s="91"/>
      <c r="C111" s="92"/>
      <c r="D111" s="35">
        <f>'Bidder 1-5'!D111</f>
        <v>0</v>
      </c>
      <c r="E111" s="70"/>
      <c r="F111" s="71">
        <f>SUM(F108:F110)</f>
        <v>0</v>
      </c>
      <c r="G111" s="70"/>
      <c r="H111" s="71">
        <f>SUM(H108:H110)</f>
        <v>0</v>
      </c>
      <c r="I111" s="70"/>
      <c r="J111" s="71">
        <f>SUM(J108:J110)</f>
        <v>0</v>
      </c>
      <c r="K111" s="70"/>
      <c r="L111" s="71">
        <f>SUM(L108:L110)</f>
        <v>0</v>
      </c>
      <c r="M111" s="70"/>
      <c r="N111" s="72">
        <f>SUM(N108:N110)</f>
        <v>0</v>
      </c>
      <c r="P111" s="41" t="str">
        <f t="shared" si="17"/>
        <v>Interim total 2.8</v>
      </c>
    </row>
    <row r="112" spans="1:16" ht="11.25" customHeight="1">
      <c r="A112" s="111" t="s">
        <v>172</v>
      </c>
      <c r="B112" s="111"/>
      <c r="C112" s="112"/>
      <c r="D112" s="35">
        <f>'Bidder 1-5'!D112</f>
        <v>0.60000000000000009</v>
      </c>
      <c r="E112" s="76"/>
      <c r="F112" s="77">
        <f>SUM(F48,F58,F68,F78,F88,F97,F106,F111)</f>
        <v>0</v>
      </c>
      <c r="G112" s="76"/>
      <c r="H112" s="77">
        <f>SUM(H48,H58,H68,H78,H88,H97,H106,H111)</f>
        <v>0</v>
      </c>
      <c r="I112" s="76"/>
      <c r="J112" s="77">
        <f>SUM(J48,J58,J68,J78,J88,J97,J106,J111)</f>
        <v>0</v>
      </c>
      <c r="K112" s="76"/>
      <c r="L112" s="77">
        <f>SUM(L48,L58,L68,L78,L88,L97,L106,L111)</f>
        <v>0</v>
      </c>
      <c r="M112" s="76"/>
      <c r="N112" s="78">
        <f>SUM(N48,N58,N68,N78,N88,N97,N106,N111)</f>
        <v>0</v>
      </c>
      <c r="P112" s="41" t="str">
        <f t="shared" si="17"/>
        <v>Total 2</v>
      </c>
    </row>
    <row r="113" spans="1:16" ht="12.75" customHeight="1">
      <c r="A113" s="137" t="s">
        <v>173</v>
      </c>
      <c r="B113" s="137"/>
      <c r="C113" s="138"/>
      <c r="D113" s="31">
        <f>'Bidder 1-5'!D113</f>
        <v>1.0000000000000002</v>
      </c>
      <c r="E113" s="81"/>
      <c r="F113" s="82">
        <f>F37+F112</f>
        <v>0</v>
      </c>
      <c r="G113" s="81"/>
      <c r="H113" s="82">
        <f>H37+H112</f>
        <v>0</v>
      </c>
      <c r="I113" s="81"/>
      <c r="J113" s="82">
        <f>J37+J112</f>
        <v>0</v>
      </c>
      <c r="K113" s="81"/>
      <c r="L113" s="82">
        <f>L37+L112</f>
        <v>0</v>
      </c>
      <c r="M113" s="81"/>
      <c r="N113" s="83">
        <f>N37+N112</f>
        <v>0</v>
      </c>
      <c r="P113" s="41" t="str">
        <f t="shared" si="17"/>
        <v>Overall total 1 + 2</v>
      </c>
    </row>
    <row r="114" spans="1:16" ht="12.75" customHeight="1">
      <c r="A114" s="137" t="s">
        <v>174</v>
      </c>
      <c r="B114" s="137"/>
      <c r="C114" s="138"/>
      <c r="D114" s="55"/>
      <c r="E114" s="84"/>
      <c r="F114" s="85">
        <f>F113/1000</f>
        <v>0</v>
      </c>
      <c r="G114" s="84"/>
      <c r="H114" s="85">
        <f>H113/1000</f>
        <v>0</v>
      </c>
      <c r="I114" s="84"/>
      <c r="J114" s="85">
        <f>J113/1000</f>
        <v>0</v>
      </c>
      <c r="K114" s="84"/>
      <c r="L114" s="85">
        <f>L113/1000</f>
        <v>0</v>
      </c>
      <c r="M114" s="84"/>
      <c r="N114" s="86">
        <f>N113/1000</f>
        <v>0</v>
      </c>
      <c r="P114" s="41" t="str">
        <f t="shared" si="17"/>
        <v>Assessment in %</v>
      </c>
    </row>
    <row r="115" spans="1:16" ht="12.75" customHeight="1">
      <c r="A115" s="137" t="s">
        <v>175</v>
      </c>
      <c r="B115" s="137"/>
      <c r="C115" s="138"/>
      <c r="D115" s="25"/>
      <c r="E115" s="87"/>
      <c r="F115" s="88">
        <f>_xlfn.RANK.EQ(F114,Wertung)</f>
        <v>1</v>
      </c>
      <c r="G115" s="87"/>
      <c r="H115" s="88">
        <f>_xlfn.RANK.EQ(H114,Wertung)</f>
        <v>1</v>
      </c>
      <c r="I115" s="87"/>
      <c r="J115" s="88">
        <f>_xlfn.RANK.EQ(J114,Wertung)</f>
        <v>1</v>
      </c>
      <c r="K115" s="87"/>
      <c r="L115" s="88">
        <f>_xlfn.RANK.EQ(L114,Wertung)</f>
        <v>1</v>
      </c>
      <c r="M115" s="87"/>
      <c r="N115" s="89">
        <f>_xlfn.RANK.EQ(N114,Wertung)</f>
        <v>1</v>
      </c>
      <c r="P115" s="41" t="str">
        <f t="shared" si="17"/>
        <v>Ranking</v>
      </c>
    </row>
    <row r="116" spans="1:16" ht="10">
      <c r="E116" s="2"/>
      <c r="G116" s="2"/>
      <c r="I116" s="2"/>
      <c r="K116" s="2"/>
      <c r="M116" s="1"/>
    </row>
    <row r="117" spans="1:16" ht="22.5" customHeight="1">
      <c r="A117" s="118" t="s">
        <v>176</v>
      </c>
      <c r="B117" s="118"/>
      <c r="C117" s="118"/>
      <c r="D117" s="118"/>
      <c r="E117" s="118"/>
      <c r="F117" s="118"/>
      <c r="G117" s="118"/>
      <c r="H117" s="118"/>
      <c r="I117" s="118"/>
      <c r="J117" s="118"/>
      <c r="K117" s="118"/>
      <c r="L117" s="118"/>
      <c r="M117" s="118"/>
      <c r="N117" s="118"/>
    </row>
    <row r="118" spans="1:16" ht="37.65" customHeight="1">
      <c r="A118" s="139"/>
      <c r="B118" s="139"/>
      <c r="C118" s="139"/>
      <c r="E118" s="2"/>
      <c r="G118" s="2"/>
      <c r="I118" s="166"/>
      <c r="J118" s="166"/>
      <c r="K118" s="166"/>
      <c r="L118" s="166"/>
      <c r="M118" s="166"/>
      <c r="N118" s="166"/>
    </row>
    <row r="119" spans="1:16" ht="12" customHeight="1">
      <c r="B119" s="13"/>
      <c r="E119" s="2"/>
      <c r="G119" s="2"/>
      <c r="I119" s="133" t="s">
        <v>184</v>
      </c>
      <c r="J119" s="134"/>
      <c r="K119" s="134"/>
      <c r="L119" s="134"/>
      <c r="M119" s="134"/>
      <c r="N119" s="134"/>
    </row>
  </sheetData>
  <sheetProtection sheet="1" selectLockedCells="1"/>
  <mergeCells count="135">
    <mergeCell ref="A115:C115"/>
    <mergeCell ref="A117:N117"/>
    <mergeCell ref="A118:C118"/>
    <mergeCell ref="I119:N119"/>
    <mergeCell ref="B109:C109"/>
    <mergeCell ref="B110:C110"/>
    <mergeCell ref="A111:C111"/>
    <mergeCell ref="A112:C112"/>
    <mergeCell ref="A113:C113"/>
    <mergeCell ref="A114:C114"/>
    <mergeCell ref="I118:N118"/>
    <mergeCell ref="B103:C103"/>
    <mergeCell ref="B104:C104"/>
    <mergeCell ref="B105:C105"/>
    <mergeCell ref="A106:C106"/>
    <mergeCell ref="B107:C107"/>
    <mergeCell ref="B108:C108"/>
    <mergeCell ref="A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A88:C88"/>
    <mergeCell ref="B89:C89"/>
    <mergeCell ref="B90:C90"/>
    <mergeCell ref="B79:C79"/>
    <mergeCell ref="B80:C80"/>
    <mergeCell ref="B81:C81"/>
    <mergeCell ref="B82:C82"/>
    <mergeCell ref="B83:C83"/>
    <mergeCell ref="B84:C84"/>
    <mergeCell ref="B73:C73"/>
    <mergeCell ref="B74:C74"/>
    <mergeCell ref="B75:C75"/>
    <mergeCell ref="B76:C76"/>
    <mergeCell ref="B77:C77"/>
    <mergeCell ref="A78:C78"/>
    <mergeCell ref="B67:C67"/>
    <mergeCell ref="A68:C68"/>
    <mergeCell ref="B69:C69"/>
    <mergeCell ref="B70:C70"/>
    <mergeCell ref="B71:C71"/>
    <mergeCell ref="B72:C72"/>
    <mergeCell ref="B61:C61"/>
    <mergeCell ref="B62:C62"/>
    <mergeCell ref="B63:C63"/>
    <mergeCell ref="B64:C64"/>
    <mergeCell ref="B65:C65"/>
    <mergeCell ref="B66:C66"/>
    <mergeCell ref="B55:C55"/>
    <mergeCell ref="B56:C56"/>
    <mergeCell ref="B57:C57"/>
    <mergeCell ref="A58:C58"/>
    <mergeCell ref="B59:C59"/>
    <mergeCell ref="B60:C60"/>
    <mergeCell ref="B49:C49"/>
    <mergeCell ref="B50:C50"/>
    <mergeCell ref="B51:C51"/>
    <mergeCell ref="B52:C52"/>
    <mergeCell ref="B53:C53"/>
    <mergeCell ref="B54:C54"/>
    <mergeCell ref="B43:C43"/>
    <mergeCell ref="B44:C44"/>
    <mergeCell ref="B45:C45"/>
    <mergeCell ref="B46:C46"/>
    <mergeCell ref="B47:C47"/>
    <mergeCell ref="A48:C48"/>
    <mergeCell ref="A37:C37"/>
    <mergeCell ref="B38:N38"/>
    <mergeCell ref="B39:C39"/>
    <mergeCell ref="B40:C40"/>
    <mergeCell ref="B41:C41"/>
    <mergeCell ref="B42:C42"/>
    <mergeCell ref="B31:C31"/>
    <mergeCell ref="B32:C32"/>
    <mergeCell ref="B33:C33"/>
    <mergeCell ref="B34:C34"/>
    <mergeCell ref="A35:C35"/>
    <mergeCell ref="B36:C36"/>
    <mergeCell ref="B25:C25"/>
    <mergeCell ref="A26:C26"/>
    <mergeCell ref="B27:C27"/>
    <mergeCell ref="B28:C28"/>
    <mergeCell ref="B29:C29"/>
    <mergeCell ref="A30:C30"/>
    <mergeCell ref="B19:C19"/>
    <mergeCell ref="B20:C20"/>
    <mergeCell ref="B21:C21"/>
    <mergeCell ref="A22:C22"/>
    <mergeCell ref="B23:C23"/>
    <mergeCell ref="B24:C24"/>
    <mergeCell ref="B13:C13"/>
    <mergeCell ref="A14:C14"/>
    <mergeCell ref="B15:C15"/>
    <mergeCell ref="B16:C16"/>
    <mergeCell ref="B17:C17"/>
    <mergeCell ref="A18:C18"/>
    <mergeCell ref="B7:C7"/>
    <mergeCell ref="B8:C8"/>
    <mergeCell ref="B9:C9"/>
    <mergeCell ref="B10:N10"/>
    <mergeCell ref="B11:C11"/>
    <mergeCell ref="B12:C12"/>
    <mergeCell ref="O5:O6"/>
    <mergeCell ref="E6:F6"/>
    <mergeCell ref="G6:H6"/>
    <mergeCell ref="I6:J6"/>
    <mergeCell ref="K6:L6"/>
    <mergeCell ref="M6:N6"/>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FC408D4B914324A8305E13A05C9508B" ma:contentTypeVersion="11" ma:contentTypeDescription="Ein neues Dokument erstellen." ma:contentTypeScope="" ma:versionID="3f0b7fb27ccc7964f7e238931cff3787">
  <xsd:schema xmlns:xsd="http://www.w3.org/2001/XMLSchema" xmlns:xs="http://www.w3.org/2001/XMLSchema" xmlns:p="http://schemas.microsoft.com/office/2006/metadata/properties" xmlns:ns3="4c166680-6f57-4f3e-80f4-edaa2ba0e699" xmlns:ns4="3de871ae-de5b-40c2-9ca5-20e0d2057609" targetNamespace="http://schemas.microsoft.com/office/2006/metadata/properties" ma:root="true" ma:fieldsID="31461c5b54e615df5e868ce91bf6207d" ns3:_="" ns4:_="">
    <xsd:import namespace="4c166680-6f57-4f3e-80f4-edaa2ba0e699"/>
    <xsd:import namespace="3de871ae-de5b-40c2-9ca5-20e0d205760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166680-6f57-4f3e-80f4-edaa2ba0e6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de871ae-de5b-40c2-9ca5-20e0d2057609"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SharingHintHash" ma:index="12" nillable="true" ma:displayName="Freigabehinweis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D3DD41A-9256-4C90-900C-7F1CE93F54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166680-6f57-4f3e-80f4-edaa2ba0e699"/>
    <ds:schemaRef ds:uri="3de871ae-de5b-40c2-9ca5-20e0d20576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84B89C-599C-4F0A-B3AF-688F48946956}">
  <ds:schemaRefs>
    <ds:schemaRef ds:uri="http://schemas.microsoft.com/sharepoint/v3/contenttype/forms"/>
  </ds:schemaRefs>
</ds:datastoreItem>
</file>

<file path=customXml/itemProps3.xml><?xml version="1.0" encoding="utf-8"?>
<ds:datastoreItem xmlns:ds="http://schemas.openxmlformats.org/officeDocument/2006/customXml" ds:itemID="{76C40C5B-1485-458B-8DF6-5CD1B7CEC565}">
  <ds:schemaRefs>
    <ds:schemaRef ds:uri="http://purl.org/dc/elements/1.1/"/>
    <ds:schemaRef ds:uri="http://schemas.microsoft.com/office/2006/documentManagement/types"/>
    <ds:schemaRef ds:uri="http://purl.org/dc/dcmitype/"/>
    <ds:schemaRef ds:uri="http://schemas.microsoft.com/office/infopath/2007/PartnerControls"/>
    <ds:schemaRef ds:uri="http://www.w3.org/XML/1998/namespace"/>
    <ds:schemaRef ds:uri="4c166680-6f57-4f3e-80f4-edaa2ba0e699"/>
    <ds:schemaRef ds:uri="http://schemas.openxmlformats.org/package/2006/metadata/core-properties"/>
    <ds:schemaRef ds:uri="3de871ae-de5b-40c2-9ca5-20e0d2057609"/>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Florian Postel</dc:creator>
  <cp:keywords/>
  <cp:lastModifiedBy>Rahul Mithia</cp:lastModifiedBy>
  <cp:lastPrinted>2018-03-20T14:46:00Z</cp:lastPrinted>
  <dcterms:created xsi:type="dcterms:W3CDTF">2001-02-21T08:54:43Z</dcterms:created>
  <dcterms:modified xsi:type="dcterms:W3CDTF">2020-08-14T04:48:06Z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0x0101002FC408D4B914324A8305E13A05C9508B</vt:lpwstr>
  </property>
</Properties>
</file>