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bhatna_sak\Documents\CONSULTING CONTRACTS\CONTRACTS MADE DURING LOCKDOWN\NEW CONTRACTS\TENDERS\communication agency aviral fion ins\"/>
    </mc:Choice>
  </mc:AlternateContent>
  <xr:revisionPtr revIDLastSave="0" documentId="13_ncr:1_{BA8F1B99-A164-4152-A416-B7023CC5727C}" xr6:coauthVersionLast="45" xr6:coauthVersionMax="45" xr10:uidLastSave="{00000000-0000-0000-0000-000000000000}"/>
  <bookViews>
    <workbookView xWindow="28680" yWindow="-120" windowWidth="24240" windowHeight="13140" activeTab="1" xr2:uid="{00000000-000D-0000-FFFF-FFFF00000000}"/>
  </bookViews>
  <sheets>
    <sheet name="Bidder 1-5" sheetId="10" r:id="rId1"/>
    <sheet name="Bidder 6-10" sheetId="15" r:id="rId2"/>
  </sheets>
  <definedNames>
    <definedName name="_xlnm.Print_Area" localSheetId="0">'Bidder 1-5'!$A$1:$N$120</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15" i="10" l="1"/>
  <c r="M5" i="10" l="1"/>
  <c r="D40" i="15"/>
  <c r="L40" i="15" s="1"/>
  <c r="D41" i="15"/>
  <c r="H41" i="15" s="1"/>
  <c r="D42" i="15"/>
  <c r="J42" i="15" s="1"/>
  <c r="D43" i="15"/>
  <c r="H43" i="15" s="1"/>
  <c r="D44" i="15"/>
  <c r="N44" i="15" s="1"/>
  <c r="D45" i="15"/>
  <c r="H45" i="15" s="1"/>
  <c r="D46" i="15"/>
  <c r="J46" i="15" s="1"/>
  <c r="D47" i="15"/>
  <c r="L47" i="15" s="1"/>
  <c r="D49" i="10"/>
  <c r="D50" i="15"/>
  <c r="L50" i="15" s="1"/>
  <c r="D51" i="15"/>
  <c r="L51" i="15" s="1"/>
  <c r="D52" i="15"/>
  <c r="J52" i="15" s="1"/>
  <c r="D53" i="15"/>
  <c r="D54" i="15"/>
  <c r="L54" i="15" s="1"/>
  <c r="D55" i="15"/>
  <c r="J55" i="15" s="1"/>
  <c r="D56" i="15"/>
  <c r="J56" i="15" s="1"/>
  <c r="D57" i="15"/>
  <c r="D59" i="10"/>
  <c r="D58" i="15" s="1"/>
  <c r="D60" i="15"/>
  <c r="J60" i="15" s="1"/>
  <c r="D61" i="15"/>
  <c r="L61" i="15" s="1"/>
  <c r="D62" i="15"/>
  <c r="N62" i="15" s="1"/>
  <c r="D63" i="15"/>
  <c r="L63" i="15" s="1"/>
  <c r="D64" i="15"/>
  <c r="D65" i="15"/>
  <c r="N65" i="15" s="1"/>
  <c r="D66" i="15"/>
  <c r="H66" i="15" s="1"/>
  <c r="D67" i="15"/>
  <c r="N67" i="15" s="1"/>
  <c r="D69" i="10"/>
  <c r="D68" i="15" s="1"/>
  <c r="D70" i="15"/>
  <c r="L70" i="15" s="1"/>
  <c r="D71" i="15"/>
  <c r="J71" i="15" s="1"/>
  <c r="D72" i="15"/>
  <c r="D73" i="15"/>
  <c r="N73" i="15" s="1"/>
  <c r="D74" i="15"/>
  <c r="J74" i="15" s="1"/>
  <c r="D75" i="15"/>
  <c r="L75" i="15" s="1"/>
  <c r="D76" i="15"/>
  <c r="L76" i="15" s="1"/>
  <c r="D77" i="15"/>
  <c r="J77" i="15" s="1"/>
  <c r="D79" i="10"/>
  <c r="D78" i="15" s="1"/>
  <c r="D80" i="15"/>
  <c r="D81" i="15"/>
  <c r="H81" i="15" s="1"/>
  <c r="D82" i="15"/>
  <c r="L82" i="15" s="1"/>
  <c r="D83" i="15"/>
  <c r="N83" i="15" s="1"/>
  <c r="D84" i="15"/>
  <c r="D85" i="15"/>
  <c r="L85" i="15" s="1"/>
  <c r="D86" i="15"/>
  <c r="H86" i="15" s="1"/>
  <c r="D87" i="15"/>
  <c r="J87" i="15" s="1"/>
  <c r="D89" i="10"/>
  <c r="D88" i="15" s="1"/>
  <c r="D90" i="15"/>
  <c r="J90" i="15" s="1"/>
  <c r="D91" i="15"/>
  <c r="N91" i="15" s="1"/>
  <c r="D92" i="15"/>
  <c r="D93" i="15"/>
  <c r="H93" i="15" s="1"/>
  <c r="D94" i="15"/>
  <c r="H94" i="15" s="1"/>
  <c r="D95" i="15"/>
  <c r="J95" i="15" s="1"/>
  <c r="D96" i="15"/>
  <c r="J96" i="15" s="1"/>
  <c r="D98" i="10"/>
  <c r="D97" i="15" s="1"/>
  <c r="D99" i="15"/>
  <c r="J99" i="15" s="1"/>
  <c r="D100" i="15"/>
  <c r="D101" i="15"/>
  <c r="H101" i="15" s="1"/>
  <c r="D102" i="15"/>
  <c r="D103" i="15"/>
  <c r="N103" i="15" s="1"/>
  <c r="D104" i="15"/>
  <c r="D105" i="15"/>
  <c r="L105" i="15" s="1"/>
  <c r="D107" i="10"/>
  <c r="D106" i="15" s="1"/>
  <c r="D108" i="15"/>
  <c r="D109" i="15"/>
  <c r="L109" i="15" s="1"/>
  <c r="D110" i="15"/>
  <c r="L110" i="15" s="1"/>
  <c r="D112" i="10"/>
  <c r="D111" i="15" s="1"/>
  <c r="D14" i="15"/>
  <c r="D19" i="10"/>
  <c r="D18" i="15" s="1"/>
  <c r="D23" i="10"/>
  <c r="D22" i="15" s="1"/>
  <c r="D27" i="10"/>
  <c r="D26" i="15" s="1"/>
  <c r="D31" i="10"/>
  <c r="D30" i="15" s="1"/>
  <c r="D36" i="10"/>
  <c r="D35" i="15" s="1"/>
  <c r="D12" i="15"/>
  <c r="L12" i="15" s="1"/>
  <c r="D13" i="15"/>
  <c r="L13" i="15" s="1"/>
  <c r="D16" i="15"/>
  <c r="L16" i="15" s="1"/>
  <c r="D17" i="15"/>
  <c r="J17" i="15" s="1"/>
  <c r="D20" i="15"/>
  <c r="D21" i="15"/>
  <c r="N21" i="15" s="1"/>
  <c r="D24" i="15"/>
  <c r="H24" i="15" s="1"/>
  <c r="D25" i="15"/>
  <c r="H25" i="15" s="1"/>
  <c r="D28" i="15"/>
  <c r="L28" i="15" s="1"/>
  <c r="D29" i="15"/>
  <c r="L29" i="15" s="1"/>
  <c r="D32" i="15"/>
  <c r="D33" i="15"/>
  <c r="N33" i="15" s="1"/>
  <c r="D34" i="15"/>
  <c r="N34" i="15" s="1"/>
  <c r="D36" i="15"/>
  <c r="H36" i="15" s="1"/>
  <c r="M4" i="15"/>
  <c r="M3" i="15"/>
  <c r="M2" i="15"/>
  <c r="G3" i="15"/>
  <c r="C3" i="15"/>
  <c r="C4" i="15"/>
  <c r="C5" i="15"/>
  <c r="C2" i="15"/>
  <c r="P115" i="15"/>
  <c r="P114" i="15"/>
  <c r="P113" i="15"/>
  <c r="P112" i="15"/>
  <c r="P111" i="15"/>
  <c r="P110" i="15"/>
  <c r="P109" i="15"/>
  <c r="N109" i="15"/>
  <c r="J109" i="15"/>
  <c r="H109" i="15"/>
  <c r="F109" i="15"/>
  <c r="P108" i="15"/>
  <c r="P107" i="15"/>
  <c r="P106" i="15"/>
  <c r="P105" i="15"/>
  <c r="N105" i="15"/>
  <c r="F105" i="15"/>
  <c r="P104" i="15"/>
  <c r="N104" i="15"/>
  <c r="H104" i="15"/>
  <c r="P103" i="15"/>
  <c r="J103" i="15"/>
  <c r="P102" i="15"/>
  <c r="L102" i="15"/>
  <c r="H102" i="15"/>
  <c r="P101" i="15"/>
  <c r="J101" i="15"/>
  <c r="P100" i="15"/>
  <c r="J100" i="15"/>
  <c r="F100" i="15"/>
  <c r="P99" i="15"/>
  <c r="H99" i="15"/>
  <c r="P98" i="15"/>
  <c r="P97" i="15"/>
  <c r="P96" i="15"/>
  <c r="P95" i="15"/>
  <c r="L95" i="15"/>
  <c r="P94" i="15"/>
  <c r="L94" i="15"/>
  <c r="P93" i="15"/>
  <c r="N93" i="15"/>
  <c r="F93" i="15"/>
  <c r="P92" i="15"/>
  <c r="J92" i="15"/>
  <c r="P91" i="15"/>
  <c r="J91" i="15"/>
  <c r="P90" i="15"/>
  <c r="N90" i="15"/>
  <c r="P89" i="15"/>
  <c r="P88" i="15"/>
  <c r="P87" i="15"/>
  <c r="N87" i="15"/>
  <c r="P86" i="15"/>
  <c r="P85" i="15"/>
  <c r="N85" i="15"/>
  <c r="H85" i="15"/>
  <c r="F85" i="15"/>
  <c r="P84" i="15"/>
  <c r="J84" i="15"/>
  <c r="P83" i="15"/>
  <c r="P82" i="15"/>
  <c r="P81" i="15"/>
  <c r="L81" i="15"/>
  <c r="J81" i="15"/>
  <c r="P80" i="15"/>
  <c r="P79" i="15"/>
  <c r="P78" i="15"/>
  <c r="P77" i="15"/>
  <c r="L77" i="15"/>
  <c r="P76" i="15"/>
  <c r="P75" i="15"/>
  <c r="N75" i="15"/>
  <c r="J75" i="15"/>
  <c r="H75" i="15"/>
  <c r="F75" i="15"/>
  <c r="P74" i="15"/>
  <c r="P73" i="15"/>
  <c r="H73" i="15"/>
  <c r="P72" i="15"/>
  <c r="N72" i="15"/>
  <c r="H72" i="15"/>
  <c r="P71" i="15"/>
  <c r="N71" i="15"/>
  <c r="L71" i="15"/>
  <c r="H71" i="15"/>
  <c r="F71" i="15"/>
  <c r="P70" i="15"/>
  <c r="P69" i="15"/>
  <c r="P68" i="15"/>
  <c r="P67" i="15"/>
  <c r="L67" i="15"/>
  <c r="P66" i="15"/>
  <c r="L66" i="15"/>
  <c r="P65" i="15"/>
  <c r="P64" i="15"/>
  <c r="F64" i="15"/>
  <c r="P63" i="15"/>
  <c r="J63" i="15"/>
  <c r="H63" i="15"/>
  <c r="P62" i="15"/>
  <c r="J62" i="15"/>
  <c r="P61" i="15"/>
  <c r="N61" i="15"/>
  <c r="P60" i="15"/>
  <c r="P59" i="15"/>
  <c r="P58" i="15"/>
  <c r="P57" i="15"/>
  <c r="N57" i="15"/>
  <c r="L57" i="15"/>
  <c r="J57" i="15"/>
  <c r="H57" i="15"/>
  <c r="F57" i="15"/>
  <c r="P56" i="15"/>
  <c r="P55" i="15"/>
  <c r="P54" i="15"/>
  <c r="P53" i="15"/>
  <c r="N53" i="15"/>
  <c r="L53" i="15"/>
  <c r="J53" i="15"/>
  <c r="H53" i="15"/>
  <c r="F53" i="15"/>
  <c r="P52" i="15"/>
  <c r="P51" i="15"/>
  <c r="P50" i="15"/>
  <c r="F50" i="15"/>
  <c r="P49" i="15"/>
  <c r="P48" i="15"/>
  <c r="P47" i="15"/>
  <c r="N47" i="15"/>
  <c r="F47" i="15"/>
  <c r="P46" i="15"/>
  <c r="P45" i="15"/>
  <c r="J45" i="15"/>
  <c r="F45" i="15"/>
  <c r="P44" i="15"/>
  <c r="J44" i="15"/>
  <c r="P43" i="15"/>
  <c r="J43" i="15"/>
  <c r="P42" i="15"/>
  <c r="P41" i="15"/>
  <c r="N41" i="15"/>
  <c r="L41" i="15"/>
  <c r="J41" i="15"/>
  <c r="F41" i="15"/>
  <c r="P40" i="15"/>
  <c r="P39" i="15"/>
  <c r="P38" i="15"/>
  <c r="P37" i="15"/>
  <c r="P36" i="15"/>
  <c r="P35" i="15"/>
  <c r="P34" i="15"/>
  <c r="P33" i="15"/>
  <c r="P32" i="15"/>
  <c r="J32" i="15"/>
  <c r="P31" i="15"/>
  <c r="P30" i="15"/>
  <c r="P29" i="15"/>
  <c r="N29" i="15"/>
  <c r="P28" i="15"/>
  <c r="P27" i="15"/>
  <c r="P26" i="15"/>
  <c r="P25" i="15"/>
  <c r="P24" i="15"/>
  <c r="L24" i="15"/>
  <c r="P23" i="15"/>
  <c r="P22" i="15"/>
  <c r="P21" i="15"/>
  <c r="J21" i="15"/>
  <c r="H20" i="15"/>
  <c r="P20" i="15"/>
  <c r="N20" i="15"/>
  <c r="L20" i="15"/>
  <c r="J20" i="15"/>
  <c r="F20" i="15"/>
  <c r="P19" i="15"/>
  <c r="P18" i="15"/>
  <c r="P17" i="15"/>
  <c r="N17" i="15"/>
  <c r="P16" i="15"/>
  <c r="H16" i="15"/>
  <c r="P15" i="15"/>
  <c r="P14" i="15"/>
  <c r="P13" i="15"/>
  <c r="P12" i="15"/>
  <c r="N12" i="15"/>
  <c r="F12" i="15"/>
  <c r="P11" i="15"/>
  <c r="P10" i="15"/>
  <c r="P116" i="10"/>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3" i="10"/>
  <c r="P12" i="10"/>
  <c r="P11" i="10"/>
  <c r="P10" i="10"/>
  <c r="N37" i="10"/>
  <c r="N35" i="10"/>
  <c r="N34" i="10"/>
  <c r="N33" i="10"/>
  <c r="N30" i="10"/>
  <c r="N29" i="10"/>
  <c r="N31" i="10" s="1"/>
  <c r="N26" i="10"/>
  <c r="N27" i="10" s="1"/>
  <c r="N25" i="10"/>
  <c r="N22" i="10"/>
  <c r="N21" i="10"/>
  <c r="N18" i="10"/>
  <c r="N17" i="10"/>
  <c r="N13" i="10"/>
  <c r="N12" i="10"/>
  <c r="L37" i="10"/>
  <c r="L35" i="10"/>
  <c r="L33" i="10"/>
  <c r="L34" i="10"/>
  <c r="L30" i="10"/>
  <c r="L29" i="10"/>
  <c r="L26" i="10"/>
  <c r="L25" i="10"/>
  <c r="L22" i="10"/>
  <c r="L21" i="10"/>
  <c r="L18" i="10"/>
  <c r="L17" i="10"/>
  <c r="L13" i="10"/>
  <c r="L15" i="10" s="1"/>
  <c r="L12" i="10"/>
  <c r="J37" i="10"/>
  <c r="J35" i="10"/>
  <c r="J34" i="10"/>
  <c r="J33" i="10"/>
  <c r="J30" i="10"/>
  <c r="J29" i="10"/>
  <c r="J26" i="10"/>
  <c r="J25" i="10"/>
  <c r="J22" i="10"/>
  <c r="J21" i="10"/>
  <c r="J23" i="10" s="1"/>
  <c r="J18" i="10"/>
  <c r="J17" i="10"/>
  <c r="J13" i="10"/>
  <c r="J12" i="10"/>
  <c r="H37" i="10"/>
  <c r="H35" i="10"/>
  <c r="H34" i="10"/>
  <c r="H33" i="10"/>
  <c r="H30" i="10"/>
  <c r="H29" i="10"/>
  <c r="H26" i="10"/>
  <c r="H25" i="10"/>
  <c r="H22" i="10"/>
  <c r="H21" i="10"/>
  <c r="H18" i="10"/>
  <c r="H17" i="10"/>
  <c r="H13" i="10"/>
  <c r="H12" i="10"/>
  <c r="N111" i="10"/>
  <c r="N110" i="10"/>
  <c r="N109" i="10"/>
  <c r="N106" i="10"/>
  <c r="N105" i="10"/>
  <c r="N104" i="10"/>
  <c r="N103" i="10"/>
  <c r="N102" i="10"/>
  <c r="N101" i="10"/>
  <c r="N100" i="10"/>
  <c r="N97" i="10"/>
  <c r="N96" i="10"/>
  <c r="N95" i="10"/>
  <c r="N94" i="10"/>
  <c r="N93" i="10"/>
  <c r="N92" i="10"/>
  <c r="N91" i="10"/>
  <c r="N88" i="10"/>
  <c r="N87" i="10"/>
  <c r="N86" i="10"/>
  <c r="N85" i="10"/>
  <c r="N84" i="10"/>
  <c r="N83" i="10"/>
  <c r="N82" i="10"/>
  <c r="N81" i="10"/>
  <c r="N78" i="10"/>
  <c r="N77" i="10"/>
  <c r="N76" i="10"/>
  <c r="N75" i="10"/>
  <c r="N74" i="10"/>
  <c r="N73" i="10"/>
  <c r="N79" i="10" s="1"/>
  <c r="N72" i="10"/>
  <c r="N71" i="10"/>
  <c r="N68" i="10"/>
  <c r="N67" i="10"/>
  <c r="N66" i="10"/>
  <c r="N65" i="10"/>
  <c r="N64" i="10"/>
  <c r="N63" i="10"/>
  <c r="N62" i="10"/>
  <c r="N61" i="10"/>
  <c r="N58" i="10"/>
  <c r="N57" i="10"/>
  <c r="N56" i="10"/>
  <c r="N55" i="10"/>
  <c r="N54" i="10"/>
  <c r="N53" i="10"/>
  <c r="N52" i="10"/>
  <c r="N51" i="10"/>
  <c r="N48" i="10"/>
  <c r="N47" i="10"/>
  <c r="N46" i="10"/>
  <c r="N45" i="10"/>
  <c r="N44" i="10"/>
  <c r="N43" i="10"/>
  <c r="N42" i="10"/>
  <c r="N41" i="10"/>
  <c r="L111" i="10"/>
  <c r="L110" i="10"/>
  <c r="L112" i="10" s="1"/>
  <c r="L109" i="10"/>
  <c r="L106" i="10"/>
  <c r="L105" i="10"/>
  <c r="L104" i="10"/>
  <c r="L103" i="10"/>
  <c r="L102" i="10"/>
  <c r="L101" i="10"/>
  <c r="L100" i="10"/>
  <c r="L97" i="10"/>
  <c r="L96" i="10"/>
  <c r="L95" i="10"/>
  <c r="L94" i="10"/>
  <c r="L93" i="10"/>
  <c r="L92" i="10"/>
  <c r="L91" i="10"/>
  <c r="L88" i="10"/>
  <c r="L87" i="10"/>
  <c r="L86" i="10"/>
  <c r="L85" i="10"/>
  <c r="L84" i="10"/>
  <c r="L83" i="10"/>
  <c r="L82" i="10"/>
  <c r="L81" i="10"/>
  <c r="L78" i="10"/>
  <c r="L77" i="10"/>
  <c r="L76" i="10"/>
  <c r="L75" i="10"/>
  <c r="L74" i="10"/>
  <c r="L73" i="10"/>
  <c r="L72" i="10"/>
  <c r="L71" i="10"/>
  <c r="L68" i="10"/>
  <c r="L67" i="10"/>
  <c r="L66" i="10"/>
  <c r="L65" i="10"/>
  <c r="L64" i="10"/>
  <c r="L63" i="10"/>
  <c r="L62" i="10"/>
  <c r="L61" i="10"/>
  <c r="L58" i="10"/>
  <c r="L57" i="10"/>
  <c r="L56" i="10"/>
  <c r="L55" i="10"/>
  <c r="L54" i="10"/>
  <c r="L53" i="10"/>
  <c r="L52" i="10"/>
  <c r="L51" i="10"/>
  <c r="L48" i="10"/>
  <c r="L47" i="10"/>
  <c r="L46" i="10"/>
  <c r="L45" i="10"/>
  <c r="L44" i="10"/>
  <c r="L43" i="10"/>
  <c r="L42" i="10"/>
  <c r="L41" i="10"/>
  <c r="J111" i="10"/>
  <c r="J112" i="10" s="1"/>
  <c r="J110" i="10"/>
  <c r="J109" i="10"/>
  <c r="J106" i="10"/>
  <c r="J105" i="10"/>
  <c r="J104" i="10"/>
  <c r="J103" i="10"/>
  <c r="J102" i="10"/>
  <c r="J101" i="10"/>
  <c r="J100" i="10"/>
  <c r="J97" i="10"/>
  <c r="J96" i="10"/>
  <c r="J95" i="10"/>
  <c r="J94" i="10"/>
  <c r="J93" i="10"/>
  <c r="J92" i="10"/>
  <c r="J91" i="10"/>
  <c r="J88" i="10"/>
  <c r="J87" i="10"/>
  <c r="J86" i="10"/>
  <c r="J85" i="10"/>
  <c r="J84" i="10"/>
  <c r="J83" i="10"/>
  <c r="J82" i="10"/>
  <c r="J81" i="10"/>
  <c r="J78" i="10"/>
  <c r="J77" i="10"/>
  <c r="J76" i="10"/>
  <c r="J75" i="10"/>
  <c r="J74" i="10"/>
  <c r="J73" i="10"/>
  <c r="J72" i="10"/>
  <c r="J71" i="10"/>
  <c r="J68" i="10"/>
  <c r="J67" i="10"/>
  <c r="J66" i="10"/>
  <c r="J65" i="10"/>
  <c r="J64" i="10"/>
  <c r="J63" i="10"/>
  <c r="J62" i="10"/>
  <c r="J61" i="10"/>
  <c r="J58" i="10"/>
  <c r="J57" i="10"/>
  <c r="J56" i="10"/>
  <c r="J55" i="10"/>
  <c r="J54" i="10"/>
  <c r="J53" i="10"/>
  <c r="J52" i="10"/>
  <c r="J51" i="10"/>
  <c r="J48" i="10"/>
  <c r="J47" i="10"/>
  <c r="J46" i="10"/>
  <c r="J45" i="10"/>
  <c r="J44" i="10"/>
  <c r="J43" i="10"/>
  <c r="J42" i="10"/>
  <c r="J41" i="10"/>
  <c r="H111" i="10"/>
  <c r="H110" i="10"/>
  <c r="H109" i="10"/>
  <c r="H106" i="10"/>
  <c r="H105" i="10"/>
  <c r="H104" i="10"/>
  <c r="H103" i="10"/>
  <c r="H102" i="10"/>
  <c r="H101" i="10"/>
  <c r="H100" i="10"/>
  <c r="H97" i="10"/>
  <c r="H96" i="10"/>
  <c r="H95" i="10"/>
  <c r="H94" i="10"/>
  <c r="H93" i="10"/>
  <c r="H92" i="10"/>
  <c r="H91" i="10"/>
  <c r="H88" i="10"/>
  <c r="H87" i="10"/>
  <c r="H86" i="10"/>
  <c r="H85" i="10"/>
  <c r="H84" i="10"/>
  <c r="H83" i="10"/>
  <c r="H82" i="10"/>
  <c r="H89" i="10" s="1"/>
  <c r="H81" i="10"/>
  <c r="H78" i="10"/>
  <c r="H77" i="10"/>
  <c r="H76" i="10"/>
  <c r="H75" i="10"/>
  <c r="H74" i="10"/>
  <c r="H73" i="10"/>
  <c r="H72" i="10"/>
  <c r="H79" i="10" s="1"/>
  <c r="H71" i="10"/>
  <c r="H68" i="10"/>
  <c r="H67" i="10"/>
  <c r="H66" i="10"/>
  <c r="H65" i="10"/>
  <c r="H64" i="10"/>
  <c r="H63" i="10"/>
  <c r="H62" i="10"/>
  <c r="H61" i="10"/>
  <c r="H58" i="10"/>
  <c r="H57" i="10"/>
  <c r="H56" i="10"/>
  <c r="H55" i="10"/>
  <c r="H54" i="10"/>
  <c r="H53" i="10"/>
  <c r="H52" i="10"/>
  <c r="H51" i="10"/>
  <c r="H48" i="10"/>
  <c r="H47" i="10"/>
  <c r="H46" i="10"/>
  <c r="H45" i="10"/>
  <c r="H44" i="10"/>
  <c r="H43" i="10"/>
  <c r="H42" i="10"/>
  <c r="H41" i="10"/>
  <c r="F111" i="10"/>
  <c r="F110" i="10"/>
  <c r="F109" i="10"/>
  <c r="F106" i="10"/>
  <c r="F105" i="10"/>
  <c r="F104" i="10"/>
  <c r="F103" i="10"/>
  <c r="F102" i="10"/>
  <c r="F101" i="10"/>
  <c r="F100" i="10"/>
  <c r="F97" i="10"/>
  <c r="F96" i="10"/>
  <c r="F95" i="10"/>
  <c r="F94" i="10"/>
  <c r="F93" i="10"/>
  <c r="F92" i="10"/>
  <c r="F91" i="10"/>
  <c r="F88" i="10"/>
  <c r="F87" i="10"/>
  <c r="F86" i="10"/>
  <c r="F85" i="10"/>
  <c r="F84" i="10"/>
  <c r="F83" i="10"/>
  <c r="F82" i="10"/>
  <c r="F81" i="10"/>
  <c r="F78" i="10"/>
  <c r="F77" i="10"/>
  <c r="F76" i="10"/>
  <c r="F75" i="10"/>
  <c r="F74" i="10"/>
  <c r="F73" i="10"/>
  <c r="F72" i="10"/>
  <c r="F71" i="10"/>
  <c r="F68" i="10"/>
  <c r="F67" i="10"/>
  <c r="F66" i="10"/>
  <c r="F65" i="10"/>
  <c r="F64" i="10"/>
  <c r="F63" i="10"/>
  <c r="F62" i="10"/>
  <c r="F61" i="10"/>
  <c r="F58" i="10"/>
  <c r="F57" i="10"/>
  <c r="F56" i="10"/>
  <c r="F55" i="10"/>
  <c r="F54" i="10"/>
  <c r="F53" i="10"/>
  <c r="F52" i="10"/>
  <c r="F51" i="10"/>
  <c r="F48" i="10"/>
  <c r="F47" i="10"/>
  <c r="F46" i="10"/>
  <c r="F45" i="10"/>
  <c r="F44" i="10"/>
  <c r="F43" i="10"/>
  <c r="F42" i="10"/>
  <c r="F41" i="10"/>
  <c r="F37" i="10"/>
  <c r="F33" i="10"/>
  <c r="F35" i="10"/>
  <c r="F34" i="10"/>
  <c r="F30" i="10"/>
  <c r="F29" i="10"/>
  <c r="F26" i="10"/>
  <c r="F25" i="10"/>
  <c r="F22" i="10"/>
  <c r="F21" i="10"/>
  <c r="F23" i="10" s="1"/>
  <c r="F18" i="10"/>
  <c r="F19" i="10" s="1"/>
  <c r="F17" i="10"/>
  <c r="F13" i="10"/>
  <c r="F12" i="10"/>
  <c r="F15" i="10" s="1"/>
  <c r="J31" i="10"/>
  <c r="L27" i="10"/>
  <c r="H49" i="10" l="1"/>
  <c r="J83" i="15"/>
  <c r="L55" i="15"/>
  <c r="L45" i="15"/>
  <c r="N45" i="15"/>
  <c r="J36" i="10"/>
  <c r="N36" i="10"/>
  <c r="L43" i="15"/>
  <c r="H47" i="15"/>
  <c r="F61" i="15"/>
  <c r="L65" i="15"/>
  <c r="H70" i="15"/>
  <c r="L83" i="15"/>
  <c r="L88" i="15" s="1"/>
  <c r="L101" i="15"/>
  <c r="H105" i="15"/>
  <c r="F79" i="10"/>
  <c r="H107" i="10"/>
  <c r="H112" i="10"/>
  <c r="L49" i="10"/>
  <c r="L89" i="10"/>
  <c r="H27" i="10"/>
  <c r="J15" i="10"/>
  <c r="J33" i="15"/>
  <c r="F43" i="15"/>
  <c r="N43" i="15"/>
  <c r="J47" i="15"/>
  <c r="H61" i="15"/>
  <c r="F74" i="15"/>
  <c r="F87" i="15"/>
  <c r="F101" i="15"/>
  <c r="N101" i="15"/>
  <c r="J105" i="15"/>
  <c r="H110" i="15"/>
  <c r="F27" i="10"/>
  <c r="F17" i="15"/>
  <c r="L33" i="15"/>
  <c r="J61" i="15"/>
  <c r="N74" i="15"/>
  <c r="H87" i="15"/>
  <c r="J93" i="15"/>
  <c r="L98" i="10"/>
  <c r="L93" i="15"/>
  <c r="F89" i="10"/>
  <c r="H65" i="15"/>
  <c r="J65" i="15"/>
  <c r="H69" i="10"/>
  <c r="L59" i="10"/>
  <c r="N51" i="15"/>
  <c r="F51" i="15"/>
  <c r="J40" i="15"/>
  <c r="J48" i="15" s="1"/>
  <c r="F40" i="15"/>
  <c r="H19" i="10"/>
  <c r="L19" i="10"/>
  <c r="J19" i="10"/>
  <c r="N19" i="10"/>
  <c r="F28" i="15"/>
  <c r="N28" i="15"/>
  <c r="J28" i="15"/>
  <c r="H29" i="15"/>
  <c r="F31" i="10"/>
  <c r="J34" i="15"/>
  <c r="L14" i="15"/>
  <c r="H13" i="15"/>
  <c r="D38" i="10"/>
  <c r="D37" i="15" s="1"/>
  <c r="J25" i="15"/>
  <c r="F36" i="10"/>
  <c r="H36" i="10"/>
  <c r="H26" i="15"/>
  <c r="L25" i="15"/>
  <c r="L26" i="15" s="1"/>
  <c r="H51" i="15"/>
  <c r="J73" i="15"/>
  <c r="N77" i="15"/>
  <c r="N95" i="15"/>
  <c r="N99" i="15"/>
  <c r="L103" i="15"/>
  <c r="J12" i="15"/>
  <c r="H17" i="15"/>
  <c r="H18" i="15" s="1"/>
  <c r="F24" i="15"/>
  <c r="F25" i="15"/>
  <c r="N25" i="15"/>
  <c r="H33" i="15"/>
  <c r="J51" i="15"/>
  <c r="H54" i="15"/>
  <c r="H55" i="15"/>
  <c r="N63" i="15"/>
  <c r="F65" i="15"/>
  <c r="H67" i="15"/>
  <c r="L73" i="15"/>
  <c r="F76" i="15"/>
  <c r="H77" i="15"/>
  <c r="F81" i="15"/>
  <c r="N81" i="15"/>
  <c r="H83" i="15"/>
  <c r="J85" i="15"/>
  <c r="L87" i="15"/>
  <c r="F90" i="15"/>
  <c r="F95" i="15"/>
  <c r="N22" i="15"/>
  <c r="H12" i="15"/>
  <c r="H14" i="15" s="1"/>
  <c r="F55" i="15"/>
  <c r="N55" i="15"/>
  <c r="F77" i="15"/>
  <c r="L91" i="15"/>
  <c r="L17" i="15"/>
  <c r="F63" i="15"/>
  <c r="J67" i="15"/>
  <c r="F73" i="15"/>
  <c r="H91" i="15"/>
  <c r="H95" i="15"/>
  <c r="F99" i="15"/>
  <c r="H103"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6" i="10"/>
  <c r="N15" i="10"/>
  <c r="N23" i="10"/>
  <c r="N32" i="15"/>
  <c r="N35" i="15" s="1"/>
  <c r="L36" i="15"/>
  <c r="N40" i="15"/>
  <c r="F42" i="15"/>
  <c r="F46" i="15"/>
  <c r="L64" i="15"/>
  <c r="F29" i="15"/>
  <c r="F30" i="15" s="1"/>
  <c r="J29" i="15"/>
  <c r="J24" i="15"/>
  <c r="N24" i="15"/>
  <c r="N26" i="15" s="1"/>
  <c r="N102" i="15"/>
  <c r="F102" i="15"/>
  <c r="J102" i="15"/>
  <c r="J94" i="15"/>
  <c r="J97" i="15" s="1"/>
  <c r="N94" i="15"/>
  <c r="F94" i="15"/>
  <c r="H90" i="15"/>
  <c r="L90" i="15"/>
  <c r="J76" i="15"/>
  <c r="N76" i="15"/>
  <c r="H76" i="15"/>
  <c r="J72" i="15"/>
  <c r="L72" i="15"/>
  <c r="F72" i="15"/>
  <c r="J54" i="15"/>
  <c r="N54" i="15"/>
  <c r="F54" i="15"/>
  <c r="J50" i="15"/>
  <c r="H50" i="15"/>
  <c r="N50" i="15"/>
  <c r="F38" i="10"/>
  <c r="F49" i="10"/>
  <c r="F59" i="10"/>
  <c r="F69" i="10"/>
  <c r="F98" i="10"/>
  <c r="F107" i="10"/>
  <c r="F112" i="10"/>
  <c r="H59" i="10"/>
  <c r="H98" i="10"/>
  <c r="J49" i="10"/>
  <c r="J59" i="10"/>
  <c r="J69" i="10"/>
  <c r="J79" i="10"/>
  <c r="J89" i="10"/>
  <c r="J98" i="10"/>
  <c r="J107" i="10"/>
  <c r="L69" i="10"/>
  <c r="L79" i="10"/>
  <c r="L107" i="10"/>
  <c r="N49" i="10"/>
  <c r="H34" i="15"/>
  <c r="L34" i="15"/>
  <c r="L21" i="15"/>
  <c r="L22" i="15" s="1"/>
  <c r="F21" i="15"/>
  <c r="F22" i="15" s="1"/>
  <c r="H21" i="15"/>
  <c r="H22" i="15" s="1"/>
  <c r="J16" i="15"/>
  <c r="J18" i="15" s="1"/>
  <c r="N16" i="15"/>
  <c r="N18" i="15" s="1"/>
  <c r="F16" i="15"/>
  <c r="F18" i="15" s="1"/>
  <c r="N110" i="15"/>
  <c r="F110" i="15"/>
  <c r="J110" i="15"/>
  <c r="N84" i="15"/>
  <c r="H84" i="15"/>
  <c r="L84" i="15"/>
  <c r="N80" i="15"/>
  <c r="L80" i="15"/>
  <c r="H80" i="15"/>
  <c r="N66" i="15"/>
  <c r="F66" i="15"/>
  <c r="J66" i="15"/>
  <c r="L62" i="15"/>
  <c r="H62" i="15"/>
  <c r="D48" i="15"/>
  <c r="D113" i="10"/>
  <c r="D112" i="15" s="1"/>
  <c r="L44" i="15"/>
  <c r="H44" i="15"/>
  <c r="J22" i="15"/>
  <c r="F32" i="15"/>
  <c r="F34" i="15"/>
  <c r="H40" i="15"/>
  <c r="N42" i="15"/>
  <c r="F44" i="15"/>
  <c r="N46" i="15"/>
  <c r="N60" i="15"/>
  <c r="N68" i="15" s="1"/>
  <c r="F62" i="15"/>
  <c r="J80" i="15"/>
  <c r="H82" i="15"/>
  <c r="L86" i="15"/>
  <c r="F108" i="15"/>
  <c r="F111" i="15" s="1"/>
  <c r="J13" i="15"/>
  <c r="J14" i="15" s="1"/>
  <c r="N13" i="15"/>
  <c r="N14" i="15" s="1"/>
  <c r="F13" i="15"/>
  <c r="F14" i="15" s="1"/>
  <c r="L104" i="15"/>
  <c r="F104" i="15"/>
  <c r="J104" i="15"/>
  <c r="L100" i="15"/>
  <c r="N100" i="15"/>
  <c r="N96" i="15"/>
  <c r="L96" i="15"/>
  <c r="H96" i="15"/>
  <c r="N92" i="15"/>
  <c r="H92" i="15"/>
  <c r="L92" i="15"/>
  <c r="L74" i="15"/>
  <c r="H74" i="15"/>
  <c r="H78" i="15" s="1"/>
  <c r="J70" i="15"/>
  <c r="J78" i="15" s="1"/>
  <c r="N70" i="15"/>
  <c r="N78" i="15" s="1"/>
  <c r="F70" i="15"/>
  <c r="F78" i="15" s="1"/>
  <c r="N56" i="15"/>
  <c r="L56" i="15"/>
  <c r="H56" i="15"/>
  <c r="N52" i="15"/>
  <c r="H52" i="15"/>
  <c r="L52" i="15"/>
  <c r="L58" i="15" s="1"/>
  <c r="N59" i="10"/>
  <c r="N69" i="10"/>
  <c r="N89" i="10"/>
  <c r="N98" i="10"/>
  <c r="N107" i="10"/>
  <c r="N112" i="10"/>
  <c r="H15" i="10"/>
  <c r="H23" i="10"/>
  <c r="H31" i="10"/>
  <c r="J27" i="10"/>
  <c r="J38" i="10" s="1"/>
  <c r="L23" i="10"/>
  <c r="L31" i="10"/>
  <c r="F67" i="15"/>
  <c r="F83" i="15"/>
  <c r="F91" i="15"/>
  <c r="L99" i="15"/>
  <c r="F103" i="15"/>
  <c r="L30" i="15"/>
  <c r="J30" i="15"/>
  <c r="N30" i="15"/>
  <c r="J35" i="15"/>
  <c r="L18" i="15"/>
  <c r="N106" i="15"/>
  <c r="H28" i="15"/>
  <c r="H30" i="15" s="1"/>
  <c r="F33" i="15"/>
  <c r="F52" i="15"/>
  <c r="F56" i="15"/>
  <c r="F80" i="15"/>
  <c r="F84" i="15"/>
  <c r="F92" i="15"/>
  <c r="F96" i="15"/>
  <c r="H100" i="15"/>
  <c r="H108" i="15"/>
  <c r="H111" i="15" s="1"/>
  <c r="L78" i="15" l="1"/>
  <c r="F106" i="15"/>
  <c r="J58" i="15"/>
  <c r="L113" i="10"/>
  <c r="H113" i="10"/>
  <c r="N58" i="15"/>
  <c r="D114" i="10"/>
  <c r="D113" i="15" s="1"/>
  <c r="J26" i="15"/>
  <c r="N48" i="15"/>
  <c r="J68" i="15"/>
  <c r="F26" i="15"/>
  <c r="F37" i="15" s="1"/>
  <c r="F35" i="15"/>
  <c r="N88" i="15"/>
  <c r="J106" i="15"/>
  <c r="F97" i="15"/>
  <c r="N97" i="15"/>
  <c r="J88" i="15"/>
  <c r="H106" i="15"/>
  <c r="L106" i="15"/>
  <c r="L97" i="15"/>
  <c r="H48" i="15"/>
  <c r="F48" i="15"/>
  <c r="L48" i="15"/>
  <c r="H38" i="10"/>
  <c r="H88" i="15"/>
  <c r="L68" i="15"/>
  <c r="H97" i="15"/>
  <c r="N113" i="10"/>
  <c r="N38" i="10"/>
  <c r="H68" i="15"/>
  <c r="N111" i="15"/>
  <c r="N37" i="15"/>
  <c r="J37" i="15"/>
  <c r="H58" i="15"/>
  <c r="H35" i="15"/>
  <c r="H37" i="15" s="1"/>
  <c r="F88" i="15"/>
  <c r="L38" i="10"/>
  <c r="J113" i="10"/>
  <c r="J114" i="10" s="1"/>
  <c r="J115" i="10" s="1"/>
  <c r="F113" i="10"/>
  <c r="F114" i="10" s="1"/>
  <c r="F115" i="10" s="1"/>
  <c r="F68" i="15"/>
  <c r="J111" i="15"/>
  <c r="L35" i="15"/>
  <c r="L37" i="15" s="1"/>
  <c r="F58" i="15"/>
  <c r="L112" i="15"/>
  <c r="L114" i="10" l="1"/>
  <c r="L115" i="10" s="1"/>
  <c r="N112" i="15"/>
  <c r="N113" i="15" s="1"/>
  <c r="N114" i="15" s="1"/>
  <c r="H114" i="10"/>
  <c r="H115" i="10" s="1"/>
  <c r="H112" i="15"/>
  <c r="H113" i="15" s="1"/>
  <c r="H114" i="15" s="1"/>
  <c r="J112" i="15"/>
  <c r="J113" i="15" s="1"/>
  <c r="J114" i="15" s="1"/>
  <c r="L113" i="15"/>
  <c r="L114" i="15" s="1"/>
  <c r="F112" i="15"/>
  <c r="F113" i="15" s="1"/>
  <c r="F114" i="15" s="1"/>
  <c r="N114" i="10"/>
  <c r="N115" i="10" s="1"/>
  <c r="N115" i="15" l="1"/>
  <c r="L116" i="10"/>
  <c r="J116" i="10"/>
  <c r="F115" i="15"/>
  <c r="F116" i="10"/>
  <c r="L115" i="15"/>
  <c r="J115" i="15"/>
  <c r="N116" i="10"/>
  <c r="H116" i="10"/>
  <c r="H115" i="15"/>
</calcChain>
</file>

<file path=xl/sharedStrings.xml><?xml version="1.0" encoding="utf-8"?>
<sst xmlns="http://schemas.openxmlformats.org/spreadsheetml/2006/main" count="501" uniqueCount="202">
  <si>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</si>
  <si>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</si>
  <si>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</si>
  <si>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</si>
  <si>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</si>
  <si>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</si>
  <si>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</si>
  <si>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</si>
  <si>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</si>
  <si>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</si>
  <si>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</si>
  <si>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</si>
  <si>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</si>
  <si>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</si>
  <si>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</si>
  <si>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</si>
  <si>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</si>
  <si>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</si>
  <si>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</si>
  <si>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</si>
  <si>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</si>
  <si>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</si>
  <si>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</si>
  <si>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</si>
  <si>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</si>
  <si>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</si>
  <si>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</si>
  <si>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</si>
  <si>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</si>
  <si>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</si>
  <si>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</si>
  <si>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</si>
  <si>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</si>
  <si>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</si>
  <si>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</si>
  <si>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</si>
  <si>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</si>
  <si>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</si>
  <si>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</si>
  <si>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</si>
  <si>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</si>
  <si>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</si>
  <si>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</si>
  <si>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</si>
  <si>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</si>
  <si>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</si>
  <si>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</si>
  <si>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</si>
  <si>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</si>
  <si>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</si>
  <si>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</si>
  <si>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</si>
  <si>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</si>
  <si>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</si>
  <si>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</si>
  <si>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</si>
  <si>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</si>
  <si>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</si>
  <si>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</si>
  <si>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</si>
  <si>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</si>
  <si>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</si>
  <si>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</si>
  <si>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</si>
  <si>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</si>
  <si>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</si>
  <si>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</si>
  <si>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</si>
  <si>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</si>
  <si>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</si>
  <si>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</si>
  <si>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</si>
  <si>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</si>
  <si>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</si>
  <si>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</si>
  <si>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</si>
  <si>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</si>
  <si>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</si>
  <si>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</si>
  <si>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</si>
  <si>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</si>
  <si>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</si>
  <si>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</si>
  <si>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</si>
  <si>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</si>
  <si>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</si>
  <si>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</si>
  <si>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</si>
  <si>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</si>
  <si>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</si>
  <si>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</si>
  <si>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</si>
  <si>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</si>
  <si>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</si>
  <si>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</si>
  <si>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</si>
  <si>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</si>
  <si>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</si>
  <si>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</si>
  <si>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</si>
  <si>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</si>
  <si>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</si>
  <si>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</si>
  <si>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</si>
  <si>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</si>
  <si>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</si>
  <si>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</si>
  <si>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</si>
  <si>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</si>
  <si>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</si>
  <si>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</si>
  <si>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</si>
  <si>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</si>
  <si>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</si>
  <si>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</si>
  <si>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</si>
  <si>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</si>
  <si>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</si>
  <si>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</si>
  <si>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</si>
  <si>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</si>
  <si>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</si>
  <si>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</si>
  <si>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</si>
  <si>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</si>
  <si>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</si>
  <si>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</si>
  <si>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</si>
  <si>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</si>
  <si>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</si>
  <si>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</si>
  <si>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</si>
  <si>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</si>
  <si>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</si>
  <si>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</si>
  <si>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</si>
  <si>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</si>
  <si>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</si>
  <si>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</si>
  <si>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</si>
  <si>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</si>
  <si>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</si>
  <si>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</si>
  <si>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</si>
  <si>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</si>
  <si>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</si>
  <si>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</si>
  <si>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</si>
  <si>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</si>
  <si>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</si>
  <si>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</si>
  <si>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</si>
  <si>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</si>
  <si>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</si>
  <si>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</si>
  <si>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</si>
  <si>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</si>
  <si>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</si>
  <si>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</si>
  <si>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</si>
  <si>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</si>
  <si>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</si>
  <si>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</si>
  <si>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</si>
  <si>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</si>
  <si>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</si>
  <si>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</si>
  <si>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</si>
  <si>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</si>
  <si>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</si>
  <si>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</si>
  <si>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</si>
  <si>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</si>
  <si>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</si>
  <si>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</si>
  <si>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</si>
  <si>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</si>
  <si>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</si>
  <si>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</si>
  <si>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</si>
  <si>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</si>
  <si>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</si>
  <si>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</si>
  <si>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</si>
  <si>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</si>
  <si>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</si>
  <si>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 xml:space="preserve"> Aviral- Reducing Plastic Waste in the Ganga ( Ganga Plastic City Partnership Project) </t>
  </si>
  <si>
    <t>GIZ Ins</t>
  </si>
  <si>
    <t>1.1.3</t>
  </si>
  <si>
    <t>Strategy for establishing cooperation for sustainance of activities beyond project period</t>
  </si>
  <si>
    <t>Presentation and explanation of the approach, methodology and processes for delivering the tasks</t>
  </si>
  <si>
    <t>Contractor's contribution to knowledge management at the local partner and at GIZ</t>
  </si>
  <si>
    <t>Presentation and explanation of the measures undertaken by the contractor to promote scaling-up effects at regional level</t>
  </si>
  <si>
    <t xml:space="preserve">Approach and procedure for steering the measures with the project partners </t>
  </si>
  <si>
    <t>Situation Analysis of pilot cities and existing networks</t>
  </si>
  <si>
    <t>Expert 1 - Communication Director) (in accordance with ToR provisions/criteria)</t>
  </si>
  <si>
    <t>Experts 2 City project coordinators (2)  (in accordance with ToR provisions/criteria)</t>
  </si>
  <si>
    <t>Experts 4 Project Officers (in accordance with ToR provisions/criteria)</t>
  </si>
  <si>
    <t>Interpretation of the objectives in the ToRs, critical examination of tasks and strategy of implementation due to COVID Crisis</t>
  </si>
  <si>
    <t>Experts 3 - City Communication Officers (2) (in accordance with ToR provisions/criteria)</t>
  </si>
  <si>
    <t>Short-term expert pool (1) (in accordance with ToR provisions/criteria)</t>
  </si>
  <si>
    <t>Date: 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</si>
</sst>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74">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1" fillId="0" borderId="0" xfId="0" quotePrefix="1" applyNumberFormat="1" applyFont="1" applyFill="1" applyBorder="1" applyAlignment="1" applyProtection="1">
      <alignment horizontal="center" vertical="center"/>
    </xf>
    <xf numFmtId="9" fontId="1" fillId="7" borderId="5" xfId="1" applyNumberFormat="1" applyFont="1" applyFill="1" applyBorder="1" applyAlignment="1" applyProtection="1">
      <alignment horizontal="right" vertical="center"/>
      <protection locked="0"/>
    </xf>
    <xf numFmtId="1" fontId="1" fillId="6" borderId="8" xfId="0" applyNumberFormat="1" applyFont="1" applyFill="1" applyBorder="1" applyAlignment="1" applyProtection="1">
      <alignment horizontal="right" vertical="center"/>
      <protection locked="0"/>
    </xf>
    <xf numFmtId="1" fontId="1" fillId="0" borderId="10" xfId="0" applyNumberFormat="1" applyFont="1" applyBorder="1" applyAlignment="1" applyProtection="1">
      <alignment horizontal="right" vertical="center"/>
    </xf>
    <xf numFmtId="1" fontId="1" fillId="0" borderId="0" xfId="0" applyNumberFormat="1" applyFont="1" applyBorder="1" applyAlignment="1" applyProtection="1">
      <alignment horizontal="right" vertical="center"/>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0" fontId="1" fillId="5" borderId="9" xfId="0" applyFont="1" applyFill="1" applyBorder="1" applyAlignment="1" applyProtection="1">
      <alignment horizontal="left" vertical="center" wrapText="1"/>
    </xf>
    <xf numFmtId="0" fontId="1" fillId="5" borderId="6"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20"/>
  <sheetViews>
    <sheetView showGridLines="0" zoomScaleNormal="100" zoomScaleSheetLayoutView="85" zoomScalePageLayoutView="130" workbookViewId="0">
      <pane ySplit="9" topLeftCell="A10" activePane="bottomLeft" state="frozen"/>
      <selection pane="bottomLeft" activeCell="C3" sqref="C3:E3"/>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03" t="s">
        <v>185</v>
      </c>
      <c r="B1" s="103"/>
      <c r="C1" s="103"/>
      <c r="D1" s="103"/>
      <c r="E1" s="103"/>
      <c r="F1" s="103"/>
      <c r="G1" s="103"/>
      <c r="H1" s="103"/>
      <c r="I1" s="103"/>
      <c r="J1" s="103"/>
      <c r="K1" s="59"/>
      <c r="L1" s="120"/>
      <c r="M1" s="121"/>
      <c r="N1" s="121"/>
      <c r="O1" s="87" t="s">
        <v>97</v>
      </c>
      <c r="P1" s="88"/>
      <c r="Q1" s="60"/>
      <c r="R1" s="60"/>
      <c r="S1" s="60"/>
      <c r="T1" s="60"/>
    </row>
    <row r="2" spans="1:23" ht="14.15" customHeight="1">
      <c r="A2" s="122" t="s">
        <v>98</v>
      </c>
      <c r="B2" s="122"/>
      <c r="C2" s="135" t="s">
        <v>187</v>
      </c>
      <c r="D2" s="135"/>
      <c r="E2" s="135"/>
      <c r="G2" s="123" t="s">
        <v>103</v>
      </c>
      <c r="H2" s="123"/>
      <c r="K2" s="8"/>
      <c r="L2" s="86" t="s">
        <v>104</v>
      </c>
      <c r="M2" s="124" t="s">
        <v>201</v>
      </c>
      <c r="N2" s="125"/>
    </row>
    <row r="3" spans="1:23" ht="14.15" customHeight="1">
      <c r="A3" s="126" t="s">
        <v>99</v>
      </c>
      <c r="B3" s="126"/>
      <c r="C3" s="133"/>
      <c r="D3" s="134"/>
      <c r="E3" s="134"/>
      <c r="G3" s="136" t="s">
        <v>186</v>
      </c>
      <c r="H3" s="137"/>
      <c r="I3" s="137"/>
      <c r="J3" s="137"/>
      <c r="K3" s="137"/>
      <c r="L3" s="5" t="s">
        <v>8</v>
      </c>
      <c r="M3" s="127" t="s">
        <v>8</v>
      </c>
      <c r="N3" s="127"/>
    </row>
    <row r="4" spans="1:23" ht="14.15" customHeight="1">
      <c r="A4" s="126" t="s">
        <v>100</v>
      </c>
      <c r="B4" s="126"/>
      <c r="C4" s="133" t="s">
        <v>9</v>
      </c>
      <c r="D4" s="133"/>
      <c r="E4" s="133"/>
      <c r="G4" s="137"/>
      <c r="H4" s="137"/>
      <c r="I4" s="137"/>
      <c r="J4" s="137"/>
      <c r="K4" s="137"/>
      <c r="L4" s="5" t="s">
        <v>105</v>
      </c>
      <c r="M4" s="127" t="s">
        <v>105</v>
      </c>
      <c r="N4" s="127"/>
    </row>
    <row r="5" spans="1:23" ht="14.15" customHeight="1">
      <c r="A5" s="139" t="s">
        <v>101</v>
      </c>
      <c r="B5" s="139"/>
      <c r="C5" s="157" t="s">
        <v>102</v>
      </c>
      <c r="D5" s="157"/>
      <c r="E5" s="157"/>
      <c r="F5" s="6"/>
      <c r="G5" s="138"/>
      <c r="H5" s="138"/>
      <c r="I5" s="138"/>
      <c r="J5" s="138"/>
      <c r="K5" s="138"/>
      <c r="L5" s="52"/>
      <c r="M5" s="131" t="str">
        <f>"Bidder 1 to 5 of "&amp;TEXT(IF(COUNTA('Bidder 6-10'!E11:E37,'Bidder 6-10'!G11:G37,'Bidder 6-10'!I11:I37,'Bidder 6-10'!K11:K37,'Bidder 6-10'!M11:M37)+COUNTA('Bidder 6-10'!E39:E110,'Bidder 6-10'!G39:G110,'Bidder 6-10'!I39:I110,'Bidder 6-10'!K39:K110,'Bidder 6-10'!M39:M110)&gt;0,"10","5"),"0")</f>
        <v>Bidder 1 to 5 of 5</v>
      </c>
      <c r="N5" s="132"/>
      <c r="O5" s="102" t="s">
        <v>123</v>
      </c>
      <c r="P5" s="89"/>
      <c r="Q5" s="53"/>
      <c r="R5" s="53"/>
      <c r="S5" s="53"/>
      <c r="T5" s="53"/>
      <c r="U5" s="53"/>
      <c r="V5" s="53"/>
      <c r="W5" s="53"/>
    </row>
    <row r="6" spans="1:23" s="9" customFormat="1" ht="27.75" customHeight="1">
      <c r="A6" s="62"/>
      <c r="B6" s="32"/>
      <c r="C6" s="33"/>
      <c r="D6" s="32"/>
      <c r="E6" s="128" t="s">
        <v>106</v>
      </c>
      <c r="F6" s="129"/>
      <c r="G6" s="128" t="s">
        <v>107</v>
      </c>
      <c r="H6" s="129"/>
      <c r="I6" s="128" t="s">
        <v>108</v>
      </c>
      <c r="J6" s="129"/>
      <c r="K6" s="128" t="s">
        <v>109</v>
      </c>
      <c r="L6" s="129"/>
      <c r="M6" s="128" t="s">
        <v>110</v>
      </c>
      <c r="N6" s="130"/>
      <c r="O6" s="102"/>
      <c r="P6" s="89"/>
      <c r="Q6" s="53"/>
      <c r="R6" s="53"/>
      <c r="S6" s="53"/>
      <c r="T6" s="53"/>
      <c r="U6" s="53"/>
      <c r="V6" s="53"/>
      <c r="W6" s="53"/>
    </row>
    <row r="7" spans="1:23" ht="9.75" customHeight="1">
      <c r="B7" s="160" t="s">
        <v>1</v>
      </c>
      <c r="C7" s="161"/>
      <c r="D7" s="31" t="s">
        <v>0</v>
      </c>
      <c r="E7" s="16" t="s">
        <v>2</v>
      </c>
      <c r="F7" s="17" t="s">
        <v>3</v>
      </c>
      <c r="G7" s="16" t="s">
        <v>2</v>
      </c>
      <c r="H7" s="17" t="s">
        <v>3</v>
      </c>
      <c r="I7" s="16" t="s">
        <v>2</v>
      </c>
      <c r="J7" s="17" t="s">
        <v>3</v>
      </c>
      <c r="K7" s="16" t="s">
        <v>2</v>
      </c>
      <c r="L7" s="17" t="s">
        <v>3</v>
      </c>
      <c r="M7" s="16" t="s">
        <v>2</v>
      </c>
      <c r="N7" s="7" t="s">
        <v>3</v>
      </c>
    </row>
    <row r="8" spans="1:23" ht="10.4" customHeight="1">
      <c r="B8" s="162" t="s">
        <v>111</v>
      </c>
      <c r="C8" s="163"/>
      <c r="D8" s="14" t="s">
        <v>112</v>
      </c>
      <c r="E8" s="16" t="s">
        <v>113</v>
      </c>
      <c r="F8" s="17" t="s">
        <v>114</v>
      </c>
      <c r="G8" s="16" t="s">
        <v>113</v>
      </c>
      <c r="H8" s="17" t="s">
        <v>114</v>
      </c>
      <c r="I8" s="16" t="s">
        <v>113</v>
      </c>
      <c r="J8" s="17" t="s">
        <v>114</v>
      </c>
      <c r="K8" s="16" t="s">
        <v>113</v>
      </c>
      <c r="L8" s="17" t="s">
        <v>114</v>
      </c>
      <c r="M8" s="16" t="s">
        <v>113</v>
      </c>
      <c r="N8" s="7" t="s">
        <v>114</v>
      </c>
    </row>
    <row r="9" spans="1:23" ht="10">
      <c r="A9" s="63"/>
      <c r="B9" s="142"/>
      <c r="C9" s="143"/>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47" t="s">
        <v>115</v>
      </c>
      <c r="C10" s="148"/>
      <c r="D10" s="148"/>
      <c r="E10" s="148"/>
      <c r="F10" s="148"/>
      <c r="G10" s="148"/>
      <c r="H10" s="148"/>
      <c r="I10" s="148"/>
      <c r="J10" s="148"/>
      <c r="K10" s="148"/>
      <c r="L10" s="148"/>
      <c r="M10" s="148"/>
      <c r="N10" s="148"/>
      <c r="P10" s="61" t="str">
        <f>IF(ISBLANK(B10),A10,B10)</f>
        <v>Assessment of technical-methodological design</v>
      </c>
    </row>
    <row r="11" spans="1:23" ht="10.5">
      <c r="A11" s="71" t="s">
        <v>10</v>
      </c>
      <c r="B11" s="149" t="s">
        <v>116</v>
      </c>
      <c r="C11" s="150"/>
      <c r="D11" s="27"/>
      <c r="E11" s="23"/>
      <c r="F11" s="34"/>
      <c r="G11" s="26"/>
      <c r="H11" s="34"/>
      <c r="I11" s="26"/>
      <c r="J11" s="34"/>
      <c r="K11" s="26"/>
      <c r="L11" s="34"/>
      <c r="M11" s="26"/>
      <c r="N11" s="65"/>
      <c r="P11" s="61" t="str">
        <f t="shared" ref="P11:P75" si="0">IF(ISBLANK(B11),A11,B11)</f>
        <v>Strategy</v>
      </c>
    </row>
    <row r="12" spans="1:23" ht="22.5" customHeight="1">
      <c r="A12" s="66" t="s">
        <v>15</v>
      </c>
      <c r="B12" s="153" t="s">
        <v>198</v>
      </c>
      <c r="C12" s="154"/>
      <c r="D12" s="45">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 and strategy of implementation due to COVID Crisis</v>
      </c>
    </row>
    <row r="13" spans="1:23" ht="22.5" customHeight="1">
      <c r="A13" s="68" t="s">
        <v>16</v>
      </c>
      <c r="B13" s="155" t="s">
        <v>118</v>
      </c>
      <c r="C13" s="156"/>
      <c r="D13" s="46">
        <v>0.03</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ht="22.5" customHeight="1">
      <c r="A14" s="90" t="s">
        <v>188</v>
      </c>
      <c r="B14" s="114" t="s">
        <v>194</v>
      </c>
      <c r="C14" s="115"/>
      <c r="D14" s="91">
        <v>0.04</v>
      </c>
      <c r="E14" s="92"/>
      <c r="F14" s="93"/>
      <c r="G14" s="92"/>
      <c r="H14" s="93"/>
      <c r="I14" s="92"/>
      <c r="J14" s="93"/>
      <c r="K14" s="92"/>
      <c r="L14" s="93"/>
      <c r="M14" s="92"/>
      <c r="N14" s="94"/>
      <c r="P14" s="12"/>
    </row>
    <row r="15" spans="1:23" s="10" customFormat="1" ht="11.25" customHeight="1">
      <c r="A15" s="96" t="s">
        <v>119</v>
      </c>
      <c r="B15" s="96"/>
      <c r="C15" s="97"/>
      <c r="D15" s="47">
        <f>SUM(D12:D14)</f>
        <v>0.1</v>
      </c>
      <c r="E15" s="41"/>
      <c r="F15" s="21">
        <f>SUM(F12:F13)</f>
        <v>0</v>
      </c>
      <c r="G15" s="41"/>
      <c r="H15" s="21">
        <f>SUM(H12:H13)</f>
        <v>0</v>
      </c>
      <c r="I15" s="41"/>
      <c r="J15" s="21">
        <f>SUM(J12:J13)</f>
        <v>0</v>
      </c>
      <c r="K15" s="41"/>
      <c r="L15" s="21">
        <f>SUM(L12:L13)</f>
        <v>0</v>
      </c>
      <c r="M15" s="41"/>
      <c r="N15" s="70">
        <f>SUM(N12:N13)</f>
        <v>0</v>
      </c>
      <c r="P15" s="61" t="str">
        <f t="shared" si="0"/>
        <v>Interim total 1.1</v>
      </c>
    </row>
    <row r="16" spans="1:23" ht="10.5">
      <c r="A16" s="71" t="s">
        <v>11</v>
      </c>
      <c r="B16" s="149" t="s">
        <v>120</v>
      </c>
      <c r="C16" s="150"/>
      <c r="D16" s="27"/>
      <c r="E16" s="23"/>
      <c r="F16" s="30"/>
      <c r="G16" s="23"/>
      <c r="H16" s="30"/>
      <c r="I16" s="23"/>
      <c r="J16" s="30"/>
      <c r="K16" s="23"/>
      <c r="L16" s="30"/>
      <c r="M16" s="23"/>
      <c r="N16" s="72"/>
      <c r="P16" s="61" t="str">
        <f t="shared" si="0"/>
        <v>Cooperation</v>
      </c>
    </row>
    <row r="17" spans="1:16" ht="22.5" customHeight="1">
      <c r="A17" s="66" t="s">
        <v>24</v>
      </c>
      <c r="B17" s="153" t="s">
        <v>121</v>
      </c>
      <c r="C17" s="154"/>
      <c r="D17" s="45">
        <v>0.02</v>
      </c>
      <c r="E17" s="24"/>
      <c r="F17" s="19">
        <f>$D17*E17*100</f>
        <v>0</v>
      </c>
      <c r="G17" s="24"/>
      <c r="H17" s="19">
        <f>$D17*G17*100</f>
        <v>0</v>
      </c>
      <c r="I17" s="24"/>
      <c r="J17" s="19">
        <f>$D17*I17*100</f>
        <v>0</v>
      </c>
      <c r="K17" s="24"/>
      <c r="L17" s="19">
        <f>$D17*K17*100</f>
        <v>0</v>
      </c>
      <c r="M17" s="24"/>
      <c r="N17" s="67">
        <f>$D17*M17*100</f>
        <v>0</v>
      </c>
      <c r="P17" s="12" t="str">
        <f t="shared" si="0"/>
        <v>Presentation and interaction between the relevant actors in the contractor's area of responsibility</v>
      </c>
    </row>
    <row r="18" spans="1:16" ht="22.5" customHeight="1">
      <c r="A18" s="66" t="s">
        <v>25</v>
      </c>
      <c r="B18" s="155" t="s">
        <v>189</v>
      </c>
      <c r="C18" s="156"/>
      <c r="D18" s="45">
        <v>0.02</v>
      </c>
      <c r="E18" s="24"/>
      <c r="F18" s="20">
        <f>$D18*E18*100</f>
        <v>0</v>
      </c>
      <c r="G18" s="24"/>
      <c r="H18" s="20">
        <f>$D18*G18*100</f>
        <v>0</v>
      </c>
      <c r="I18" s="24"/>
      <c r="J18" s="20">
        <f>$D18*I18*100</f>
        <v>0</v>
      </c>
      <c r="K18" s="24"/>
      <c r="L18" s="20">
        <f>$D18*K18*100</f>
        <v>0</v>
      </c>
      <c r="M18" s="24"/>
      <c r="N18" s="69">
        <f>$D18*M18*100</f>
        <v>0</v>
      </c>
      <c r="P18" s="12" t="str">
        <f t="shared" si="0"/>
        <v>Strategy for establishing cooperation for sustainance of activities beyond project period</v>
      </c>
    </row>
    <row r="19" spans="1:16" s="10" customFormat="1" ht="11.25" customHeight="1">
      <c r="A19" s="96" t="s">
        <v>124</v>
      </c>
      <c r="B19" s="96"/>
      <c r="C19" s="97"/>
      <c r="D19" s="47">
        <f>SUM(D17:D18)</f>
        <v>0.04</v>
      </c>
      <c r="E19" s="41"/>
      <c r="F19" s="21">
        <f>SUM(F17:F18)</f>
        <v>0</v>
      </c>
      <c r="G19" s="41"/>
      <c r="H19" s="21">
        <f>SUM(H17:H18)</f>
        <v>0</v>
      </c>
      <c r="I19" s="41"/>
      <c r="J19" s="21">
        <f>SUM(J17:J18)</f>
        <v>0</v>
      </c>
      <c r="K19" s="41"/>
      <c r="L19" s="21">
        <f>SUM(L17:L18)</f>
        <v>0</v>
      </c>
      <c r="M19" s="41"/>
      <c r="N19" s="70">
        <f>SUM(N17:N18)</f>
        <v>0</v>
      </c>
      <c r="P19" s="61" t="str">
        <f t="shared" si="0"/>
        <v>Interim total 1.2</v>
      </c>
    </row>
    <row r="20" spans="1:16" ht="10.5">
      <c r="A20" s="71" t="s">
        <v>12</v>
      </c>
      <c r="B20" s="149" t="s">
        <v>126</v>
      </c>
      <c r="C20" s="150"/>
      <c r="D20" s="27"/>
      <c r="E20" s="23"/>
      <c r="F20" s="30"/>
      <c r="G20" s="23"/>
      <c r="H20" s="30"/>
      <c r="I20" s="23"/>
      <c r="J20" s="30"/>
      <c r="K20" s="23"/>
      <c r="L20" s="30"/>
      <c r="M20" s="23"/>
      <c r="N20" s="72"/>
      <c r="P20" s="61" t="str">
        <f t="shared" si="0"/>
        <v>Steering structure</v>
      </c>
    </row>
    <row r="21" spans="1:16" ht="22.5" customHeight="1">
      <c r="A21" s="66" t="s">
        <v>21</v>
      </c>
      <c r="B21" s="153" t="s">
        <v>193</v>
      </c>
      <c r="C21" s="154"/>
      <c r="D21" s="45">
        <v>0.02</v>
      </c>
      <c r="E21" s="24"/>
      <c r="F21" s="19">
        <f>$D21*E21*100</f>
        <v>0</v>
      </c>
      <c r="G21" s="24"/>
      <c r="H21" s="19">
        <f>$D21*G21*100</f>
        <v>0</v>
      </c>
      <c r="I21" s="24"/>
      <c r="J21" s="19">
        <f>$D21*I21*100</f>
        <v>0</v>
      </c>
      <c r="K21" s="24"/>
      <c r="L21" s="19">
        <f>$D21*K21*100</f>
        <v>0</v>
      </c>
      <c r="M21" s="24"/>
      <c r="N21" s="67">
        <f>$D21*M21*100</f>
        <v>0</v>
      </c>
      <c r="P21" s="12" t="str">
        <f t="shared" si="0"/>
        <v xml:space="preserve">Approach and procedure for steering the measures with the project partners </v>
      </c>
    </row>
    <row r="22" spans="1:16" ht="22.5" customHeight="1">
      <c r="A22" s="66" t="s">
        <v>62</v>
      </c>
      <c r="B22" s="155" t="s">
        <v>128</v>
      </c>
      <c r="C22" s="156"/>
      <c r="D22" s="45">
        <v>0.04</v>
      </c>
      <c r="E22" s="24"/>
      <c r="F22" s="20">
        <f>$D22*E22*100</f>
        <v>0</v>
      </c>
      <c r="G22" s="24"/>
      <c r="H22" s="20">
        <f>$D22*G22*100</f>
        <v>0</v>
      </c>
      <c r="I22" s="24"/>
      <c r="J22" s="20">
        <f>$D22*I22*100</f>
        <v>0</v>
      </c>
      <c r="K22" s="24"/>
      <c r="L22" s="20">
        <f>$D22*K22*100</f>
        <v>0</v>
      </c>
      <c r="M22" s="24"/>
      <c r="N22" s="69">
        <f>$D22*M22*100</f>
        <v>0</v>
      </c>
      <c r="P22" s="12" t="str">
        <f t="shared" si="0"/>
        <v>Description of contractor's contribution to results monitoring and the associated challenges</v>
      </c>
    </row>
    <row r="23" spans="1:16" s="10" customFormat="1" ht="11.25" customHeight="1">
      <c r="A23" s="96" t="s">
        <v>125</v>
      </c>
      <c r="B23" s="96"/>
      <c r="C23" s="97"/>
      <c r="D23" s="47">
        <f>SUM(D21:D22)</f>
        <v>0.06</v>
      </c>
      <c r="E23" s="41"/>
      <c r="F23" s="21">
        <f>SUM(F21:F22)</f>
        <v>0</v>
      </c>
      <c r="G23" s="41"/>
      <c r="H23" s="21">
        <f>SUM(H21:H22)</f>
        <v>0</v>
      </c>
      <c r="I23" s="41"/>
      <c r="J23" s="21">
        <f>SUM(J21:J22)</f>
        <v>0</v>
      </c>
      <c r="K23" s="41"/>
      <c r="L23" s="21">
        <f>SUM(L21:L22)</f>
        <v>0</v>
      </c>
      <c r="M23" s="41"/>
      <c r="N23" s="70">
        <f>SUM(N21:N22)</f>
        <v>0</v>
      </c>
      <c r="P23" s="61" t="str">
        <f t="shared" si="0"/>
        <v>Interim total 1.3</v>
      </c>
    </row>
    <row r="24" spans="1:16" ht="10.5">
      <c r="A24" s="71" t="s">
        <v>13</v>
      </c>
      <c r="B24" s="149" t="s">
        <v>129</v>
      </c>
      <c r="C24" s="150"/>
      <c r="D24" s="27"/>
      <c r="E24" s="23"/>
      <c r="F24" s="30"/>
      <c r="G24" s="23"/>
      <c r="H24" s="30"/>
      <c r="I24" s="23"/>
      <c r="J24" s="30"/>
      <c r="K24" s="23"/>
      <c r="L24" s="30"/>
      <c r="M24" s="23"/>
      <c r="N24" s="72"/>
      <c r="P24" s="61" t="str">
        <f t="shared" si="0"/>
        <v>Processes</v>
      </c>
    </row>
    <row r="25" spans="1:16" ht="22.5" customHeight="1">
      <c r="A25" s="66" t="s">
        <v>19</v>
      </c>
      <c r="B25" s="153" t="s">
        <v>130</v>
      </c>
      <c r="C25" s="154"/>
      <c r="D25" s="45">
        <v>0.04</v>
      </c>
      <c r="E25" s="24"/>
      <c r="F25" s="19">
        <f>$D25*E25*100</f>
        <v>0</v>
      </c>
      <c r="G25" s="24"/>
      <c r="H25" s="19">
        <f>$D25*G25*100</f>
        <v>0</v>
      </c>
      <c r="I25" s="24"/>
      <c r="J25" s="19">
        <f>$D25*I25*100</f>
        <v>0</v>
      </c>
      <c r="K25" s="24"/>
      <c r="L25" s="19">
        <f>$D25*K25*100</f>
        <v>0</v>
      </c>
      <c r="M25" s="24"/>
      <c r="N25" s="67">
        <f>$D25*M25*100</f>
        <v>0</v>
      </c>
      <c r="P25" s="12" t="str">
        <f t="shared" si="0"/>
        <v>Presentation and explanation of the implementation plan: work steps, milestones, schedule</v>
      </c>
    </row>
    <row r="26" spans="1:16" ht="28.5" customHeight="1">
      <c r="A26" s="66" t="s">
        <v>20</v>
      </c>
      <c r="B26" s="155" t="s">
        <v>190</v>
      </c>
      <c r="C26" s="156"/>
      <c r="D26" s="45">
        <v>0.06</v>
      </c>
      <c r="E26" s="24"/>
      <c r="F26" s="20">
        <f>$D26*E26*100</f>
        <v>0</v>
      </c>
      <c r="G26" s="24"/>
      <c r="H26" s="20">
        <f>$D26*G26*100</f>
        <v>0</v>
      </c>
      <c r="I26" s="24"/>
      <c r="J26" s="20">
        <f>$D26*I26*100</f>
        <v>0</v>
      </c>
      <c r="K26" s="24"/>
      <c r="L26" s="20">
        <f>$D26*K26*100</f>
        <v>0</v>
      </c>
      <c r="M26" s="24"/>
      <c r="N26" s="69">
        <f>$D26*M26*100</f>
        <v>0</v>
      </c>
      <c r="P26" s="12" t="str">
        <f t="shared" si="0"/>
        <v>Presentation and explanation of the approach, methodology and processes for delivering the tasks</v>
      </c>
    </row>
    <row r="27" spans="1:16" s="10" customFormat="1" ht="11.25" customHeight="1">
      <c r="A27" s="96" t="s">
        <v>132</v>
      </c>
      <c r="B27" s="96"/>
      <c r="C27" s="97"/>
      <c r="D27" s="47">
        <f>SUM(D25:D26)</f>
        <v>0.1</v>
      </c>
      <c r="E27" s="41"/>
      <c r="F27" s="21">
        <f>SUM(F25:F26)</f>
        <v>0</v>
      </c>
      <c r="G27" s="41"/>
      <c r="H27" s="21">
        <f>SUM(H25:H26)</f>
        <v>0</v>
      </c>
      <c r="I27" s="41"/>
      <c r="J27" s="21">
        <f>SUM(J25:J26)</f>
        <v>0</v>
      </c>
      <c r="K27" s="41"/>
      <c r="L27" s="21">
        <f>SUM(L25:L26)</f>
        <v>0</v>
      </c>
      <c r="M27" s="41"/>
      <c r="N27" s="70">
        <f>SUM(N25:N26)</f>
        <v>0</v>
      </c>
      <c r="P27" s="61" t="str">
        <f t="shared" si="0"/>
        <v>Interim total 1.4</v>
      </c>
    </row>
    <row r="28" spans="1:16" ht="10.5">
      <c r="A28" s="71" t="s">
        <v>14</v>
      </c>
      <c r="B28" s="149" t="s">
        <v>133</v>
      </c>
      <c r="C28" s="150"/>
      <c r="D28" s="27"/>
      <c r="E28" s="23"/>
      <c r="F28" s="30"/>
      <c r="G28" s="23"/>
      <c r="H28" s="30"/>
      <c r="I28" s="23"/>
      <c r="J28" s="30"/>
      <c r="K28" s="23"/>
      <c r="L28" s="30"/>
      <c r="M28" s="23"/>
      <c r="N28" s="72"/>
      <c r="P28" s="61" t="str">
        <f t="shared" si="0"/>
        <v>Learning and innovation</v>
      </c>
    </row>
    <row r="29" spans="1:16" ht="22.5" customHeight="1">
      <c r="A29" s="66" t="s">
        <v>22</v>
      </c>
      <c r="B29" s="153" t="s">
        <v>191</v>
      </c>
      <c r="C29" s="154"/>
      <c r="D29" s="45">
        <v>0.04</v>
      </c>
      <c r="E29" s="24"/>
      <c r="F29" s="19">
        <f>$D29*E29*100</f>
        <v>0</v>
      </c>
      <c r="G29" s="24"/>
      <c r="H29" s="19">
        <f>$D29*G29*100</f>
        <v>0</v>
      </c>
      <c r="I29" s="24"/>
      <c r="J29" s="19">
        <f>$D29*I29*100</f>
        <v>0</v>
      </c>
      <c r="K29" s="24"/>
      <c r="L29" s="19">
        <f>$D29*K29*100</f>
        <v>0</v>
      </c>
      <c r="M29" s="24"/>
      <c r="N29" s="67">
        <f>$D29*M29*100</f>
        <v>0</v>
      </c>
      <c r="P29" s="12" t="str">
        <f t="shared" si="0"/>
        <v>Contractor's contribution to knowledge management at the local partner and at GIZ</v>
      </c>
    </row>
    <row r="30" spans="1:16" ht="22.5" customHeight="1">
      <c r="A30" s="66" t="s">
        <v>23</v>
      </c>
      <c r="B30" s="155" t="s">
        <v>192</v>
      </c>
      <c r="C30" s="156"/>
      <c r="D30" s="45">
        <v>0.03</v>
      </c>
      <c r="E30" s="24"/>
      <c r="F30" s="20">
        <f>$D30*E30*100</f>
        <v>0</v>
      </c>
      <c r="G30" s="24"/>
      <c r="H30" s="20">
        <f>$D30*G30*100</f>
        <v>0</v>
      </c>
      <c r="I30" s="24"/>
      <c r="J30" s="20">
        <f>$D30*I30*100</f>
        <v>0</v>
      </c>
      <c r="K30" s="24"/>
      <c r="L30" s="20">
        <f>$D30*K30*100</f>
        <v>0</v>
      </c>
      <c r="M30" s="24"/>
      <c r="N30" s="69">
        <f>$D30*M30*100</f>
        <v>0</v>
      </c>
      <c r="P30" s="12" t="str">
        <f t="shared" si="0"/>
        <v>Presentation and explanation of the measures undertaken by the contractor to promote scaling-up effects at regional level</v>
      </c>
    </row>
    <row r="31" spans="1:16" s="10" customFormat="1" ht="11.25" customHeight="1">
      <c r="A31" s="96" t="s">
        <v>136</v>
      </c>
      <c r="B31" s="96"/>
      <c r="C31" s="97"/>
      <c r="D31" s="47">
        <f>SUM(D29:D30)</f>
        <v>7.0000000000000007E-2</v>
      </c>
      <c r="E31" s="41"/>
      <c r="F31" s="21">
        <f>SUM(F29:F30)</f>
        <v>0</v>
      </c>
      <c r="G31" s="41"/>
      <c r="H31" s="21">
        <f>SUM(H29:H30)</f>
        <v>0</v>
      </c>
      <c r="I31" s="41"/>
      <c r="J31" s="21">
        <f>SUM(J29:J30)</f>
        <v>0</v>
      </c>
      <c r="K31" s="41"/>
      <c r="L31" s="21">
        <f>SUM(L29:L30)</f>
        <v>0</v>
      </c>
      <c r="M31" s="41"/>
      <c r="N31" s="70">
        <f>SUM(N29:N30)</f>
        <v>0</v>
      </c>
      <c r="P31" s="61" t="str">
        <f t="shared" si="0"/>
        <v>Interim total 1.5</v>
      </c>
    </row>
    <row r="32" spans="1:16" ht="10.5">
      <c r="A32" s="71" t="s">
        <v>59</v>
      </c>
      <c r="B32" s="149" t="s">
        <v>137</v>
      </c>
      <c r="C32" s="150"/>
      <c r="D32" s="27"/>
      <c r="E32" s="23"/>
      <c r="F32" s="30"/>
      <c r="G32" s="23"/>
      <c r="H32" s="30"/>
      <c r="I32" s="23"/>
      <c r="J32" s="30"/>
      <c r="K32" s="23"/>
      <c r="L32" s="30"/>
      <c r="M32" s="23"/>
      <c r="N32" s="72"/>
      <c r="P32" s="61" t="str">
        <f t="shared" si="0"/>
        <v>Project management of the contractor</v>
      </c>
    </row>
    <row r="33" spans="1:16" ht="11.25" customHeight="1">
      <c r="A33" s="66" t="s">
        <v>60</v>
      </c>
      <c r="B33" s="153" t="s">
        <v>138</v>
      </c>
      <c r="C33" s="154"/>
      <c r="D33" s="45">
        <v>0.02</v>
      </c>
      <c r="E33" s="24"/>
      <c r="F33" s="19">
        <f>$D33*E33*100</f>
        <v>0</v>
      </c>
      <c r="G33" s="24"/>
      <c r="H33" s="19">
        <f>$D33*G33*100</f>
        <v>0</v>
      </c>
      <c r="I33" s="24"/>
      <c r="J33" s="19">
        <f>$D33*I33*100</f>
        <v>0</v>
      </c>
      <c r="K33" s="24"/>
      <c r="L33" s="19">
        <f>$D33*K33*100</f>
        <v>0</v>
      </c>
      <c r="M33" s="24"/>
      <c r="N33" s="67">
        <f>$D33*M33*100</f>
        <v>0</v>
      </c>
      <c r="P33" s="12" t="str">
        <f t="shared" si="0"/>
        <v>Approach and procedure for coordination with/in GIZ project</v>
      </c>
    </row>
    <row r="34" spans="1:16" ht="22.5" customHeight="1">
      <c r="A34" s="66" t="s">
        <v>93</v>
      </c>
      <c r="B34" s="104" t="s">
        <v>139</v>
      </c>
      <c r="C34" s="105"/>
      <c r="D34" s="45">
        <v>0.02</v>
      </c>
      <c r="E34" s="24"/>
      <c r="F34" s="19">
        <f>$D34*E34*100</f>
        <v>0</v>
      </c>
      <c r="G34" s="24"/>
      <c r="H34" s="19">
        <f>$D34*G34*100</f>
        <v>0</v>
      </c>
      <c r="I34" s="24"/>
      <c r="J34" s="19">
        <f>$D34*I34*100</f>
        <v>0</v>
      </c>
      <c r="K34" s="24"/>
      <c r="L34" s="19">
        <f>$D34*K34*100</f>
        <v>0</v>
      </c>
      <c r="M34" s="24"/>
      <c r="N34" s="67">
        <f>$D34*M34*100</f>
        <v>0</v>
      </c>
      <c r="P34" s="12" t="str">
        <f t="shared" si="0"/>
        <v>Personnel assignment plan (who, when, what work steps) incl. explanation and specification of expert months</v>
      </c>
    </row>
    <row r="35" spans="1:16" ht="22.5" customHeight="1">
      <c r="A35" s="66" t="s">
        <v>61</v>
      </c>
      <c r="B35" s="116" t="s">
        <v>140</v>
      </c>
      <c r="C35" s="117"/>
      <c r="D35" s="45">
        <v>0.02</v>
      </c>
      <c r="E35" s="24"/>
      <c r="F35" s="20">
        <f>$D35*E35*100</f>
        <v>0</v>
      </c>
      <c r="G35" s="24"/>
      <c r="H35" s="20">
        <f>$D35*G35*100</f>
        <v>0</v>
      </c>
      <c r="I35" s="24"/>
      <c r="J35" s="20">
        <f>$D35*I35*100</f>
        <v>0</v>
      </c>
      <c r="K35" s="24"/>
      <c r="L35" s="20">
        <f>$D35*K35*100</f>
        <v>0</v>
      </c>
      <c r="M35" s="24"/>
      <c r="N35" s="69">
        <f>$D35*M35*100</f>
        <v>0</v>
      </c>
      <c r="P35" s="12" t="str">
        <f t="shared" si="0"/>
        <v>Contractor's backstopping strategy (incl. CVs of the technical and administrative backstopper)</v>
      </c>
    </row>
    <row r="36" spans="1:16" s="10" customFormat="1" ht="11.25" customHeight="1">
      <c r="A36" s="96" t="s">
        <v>141</v>
      </c>
      <c r="B36" s="96"/>
      <c r="C36" s="97"/>
      <c r="D36" s="47">
        <f>SUM(D33:D35)</f>
        <v>0.06</v>
      </c>
      <c r="E36" s="41"/>
      <c r="F36" s="21">
        <f>SUM(F33:F35)</f>
        <v>0</v>
      </c>
      <c r="G36" s="41"/>
      <c r="H36" s="21">
        <f>SUM(H33:H35)</f>
        <v>0</v>
      </c>
      <c r="I36" s="41"/>
      <c r="J36" s="21">
        <f>SUM(J33:J35)</f>
        <v>0</v>
      </c>
      <c r="K36" s="41"/>
      <c r="L36" s="21">
        <f>SUM(L33:L35)</f>
        <v>0</v>
      </c>
      <c r="M36" s="41"/>
      <c r="N36" s="70">
        <f>SUM(N33:N35)</f>
        <v>0</v>
      </c>
      <c r="P36" s="61" t="str">
        <f t="shared" si="0"/>
        <v>Interim total 1.6</v>
      </c>
    </row>
    <row r="37" spans="1:16" ht="10.5">
      <c r="A37" s="80" t="s">
        <v>63</v>
      </c>
      <c r="B37" s="158" t="s">
        <v>142</v>
      </c>
      <c r="C37" s="159"/>
      <c r="D37" s="81">
        <v>0.02</v>
      </c>
      <c r="E37" s="82"/>
      <c r="F37" s="21">
        <f>$D37*E37*100</f>
        <v>0</v>
      </c>
      <c r="G37" s="82"/>
      <c r="H37" s="21">
        <f>$D37*G37*100</f>
        <v>0</v>
      </c>
      <c r="I37" s="82"/>
      <c r="J37" s="21">
        <f>$D37*I37*100</f>
        <v>0</v>
      </c>
      <c r="K37" s="82"/>
      <c r="L37" s="21">
        <f>$D37*K37*100</f>
        <v>0</v>
      </c>
      <c r="M37" s="82"/>
      <c r="N37" s="70">
        <f>$D37*M37*100</f>
        <v>0</v>
      </c>
      <c r="P37" s="61" t="str">
        <f t="shared" si="0"/>
        <v>Further requirements</v>
      </c>
    </row>
    <row r="38" spans="1:16" ht="11.25" customHeight="1">
      <c r="A38" s="118" t="s">
        <v>143</v>
      </c>
      <c r="B38" s="118"/>
      <c r="C38" s="119"/>
      <c r="D38" s="48">
        <f>SUM(D15,D19,D23,D27,D31,D36,D37)</f>
        <v>0.45000000000000007</v>
      </c>
      <c r="E38" s="28"/>
      <c r="F38" s="29">
        <f>SUM(F15,F19,F23,F27,F31,F36,F37)</f>
        <v>0</v>
      </c>
      <c r="G38" s="28"/>
      <c r="H38" s="29">
        <f>SUM(H15,H19,H23,H27,H31,H36,H37)</f>
        <v>0</v>
      </c>
      <c r="I38" s="28"/>
      <c r="J38" s="29">
        <f>SUM(J15,J19,J23,J27,J31,J36,J37)</f>
        <v>0</v>
      </c>
      <c r="K38" s="28"/>
      <c r="L38" s="29">
        <f>SUM(L15,L19,L23,L27,L31,L36,L37)</f>
        <v>0</v>
      </c>
      <c r="M38" s="28"/>
      <c r="N38" s="73">
        <f>SUM(N15,N19,N23,N27,N31,N36,N37)</f>
        <v>0</v>
      </c>
      <c r="P38" s="61" t="str">
        <f t="shared" si="0"/>
        <v>Total 1</v>
      </c>
    </row>
    <row r="39" spans="1:16" s="10" customFormat="1" ht="12.75" customHeight="1">
      <c r="A39" s="64" t="s">
        <v>95</v>
      </c>
      <c r="B39" s="147" t="s">
        <v>144</v>
      </c>
      <c r="C39" s="148"/>
      <c r="D39" s="148"/>
      <c r="E39" s="148"/>
      <c r="F39" s="148"/>
      <c r="G39" s="148"/>
      <c r="H39" s="148"/>
      <c r="I39" s="148"/>
      <c r="J39" s="148"/>
      <c r="K39" s="148"/>
      <c r="L39" s="148"/>
      <c r="M39" s="148"/>
      <c r="N39" s="148"/>
      <c r="P39" s="61" t="str">
        <f t="shared" si="0"/>
        <v>Assessment of proposed staff</v>
      </c>
    </row>
    <row r="40" spans="1:16" ht="11.25" customHeight="1">
      <c r="A40" s="76" t="s">
        <v>4</v>
      </c>
      <c r="B40" s="110" t="s">
        <v>145</v>
      </c>
      <c r="C40" s="111"/>
      <c r="D40" s="57"/>
      <c r="E40" s="35"/>
      <c r="F40" s="30"/>
      <c r="G40" s="35"/>
      <c r="H40" s="30"/>
      <c r="I40" s="35"/>
      <c r="J40" s="30"/>
      <c r="K40" s="35"/>
      <c r="L40" s="30"/>
      <c r="M40" s="35"/>
      <c r="N40" s="72"/>
      <c r="P40" s="61" t="str">
        <f t="shared" si="0"/>
        <v>Team leader (in accordance with ToR provisions/criteria)</v>
      </c>
    </row>
    <row r="41" spans="1:16" ht="10">
      <c r="A41" s="74" t="s">
        <v>76</v>
      </c>
      <c r="B41" s="98" t="s">
        <v>146</v>
      </c>
      <c r="C41" s="99"/>
      <c r="D41" s="45">
        <v>0.02</v>
      </c>
      <c r="E41" s="24"/>
      <c r="F41" s="19">
        <f t="shared" ref="F41:H47" si="1">$D41*E41*100</f>
        <v>0</v>
      </c>
      <c r="G41" s="24"/>
      <c r="H41" s="19">
        <f t="shared" si="1"/>
        <v>0</v>
      </c>
      <c r="I41" s="24"/>
      <c r="J41" s="19">
        <f t="shared" ref="J41" si="2">$D41*I41*100</f>
        <v>0</v>
      </c>
      <c r="K41" s="24"/>
      <c r="L41" s="19">
        <f t="shared" ref="L41" si="3">$D41*K41*100</f>
        <v>0</v>
      </c>
      <c r="M41" s="24"/>
      <c r="N41" s="67">
        <f t="shared" ref="N41" si="4">$D41*M41*100</f>
        <v>0</v>
      </c>
      <c r="P41" s="12" t="str">
        <f t="shared" si="0"/>
        <v>- Qualifications</v>
      </c>
    </row>
    <row r="42" spans="1:16" ht="10">
      <c r="A42" s="74" t="s">
        <v>77</v>
      </c>
      <c r="B42" s="98" t="s">
        <v>147</v>
      </c>
      <c r="C42" s="99"/>
      <c r="D42" s="45">
        <v>0.02</v>
      </c>
      <c r="E42" s="24"/>
      <c r="F42" s="19">
        <f t="shared" si="1"/>
        <v>0</v>
      </c>
      <c r="G42" s="24"/>
      <c r="H42" s="19">
        <f t="shared" si="1"/>
        <v>0</v>
      </c>
      <c r="I42" s="24"/>
      <c r="J42" s="19">
        <f t="shared" ref="J42" si="5">$D42*I42*100</f>
        <v>0</v>
      </c>
      <c r="K42" s="24"/>
      <c r="L42" s="19">
        <f t="shared" ref="L42" si="6">$D42*K42*100</f>
        <v>0</v>
      </c>
      <c r="M42" s="24"/>
      <c r="N42" s="67">
        <f t="shared" ref="N42" si="7">$D42*M42*100</f>
        <v>0</v>
      </c>
      <c r="P42" s="12" t="str">
        <f t="shared" si="0"/>
        <v>- Language</v>
      </c>
    </row>
    <row r="43" spans="1:16" ht="10">
      <c r="A43" s="75" t="s">
        <v>78</v>
      </c>
      <c r="B43" s="100" t="s">
        <v>148</v>
      </c>
      <c r="C43" s="101"/>
      <c r="D43" s="45">
        <v>0.05</v>
      </c>
      <c r="E43" s="24"/>
      <c r="F43" s="19">
        <f t="shared" si="1"/>
        <v>0</v>
      </c>
      <c r="G43" s="24"/>
      <c r="H43" s="19">
        <f t="shared" si="1"/>
        <v>0</v>
      </c>
      <c r="I43" s="24"/>
      <c r="J43" s="19">
        <f t="shared" ref="J43" si="8">$D43*I43*100</f>
        <v>0</v>
      </c>
      <c r="K43" s="24"/>
      <c r="L43" s="19">
        <f t="shared" ref="L43" si="9">$D43*K43*100</f>
        <v>0</v>
      </c>
      <c r="M43" s="24"/>
      <c r="N43" s="67">
        <f t="shared" ref="N43" si="10">$D43*M43*100</f>
        <v>0</v>
      </c>
      <c r="P43" s="12" t="str">
        <f t="shared" si="0"/>
        <v>- General professional experience</v>
      </c>
    </row>
    <row r="44" spans="1:16" ht="10">
      <c r="A44" s="74" t="s">
        <v>79</v>
      </c>
      <c r="B44" s="100" t="s">
        <v>149</v>
      </c>
      <c r="C44" s="101"/>
      <c r="D44" s="45">
        <v>0.09</v>
      </c>
      <c r="E44" s="24"/>
      <c r="F44" s="19">
        <f t="shared" si="1"/>
        <v>0</v>
      </c>
      <c r="G44" s="24"/>
      <c r="H44" s="19">
        <f t="shared" si="1"/>
        <v>0</v>
      </c>
      <c r="I44" s="24"/>
      <c r="J44" s="19">
        <f t="shared" ref="J44" si="11">$D44*I44*100</f>
        <v>0</v>
      </c>
      <c r="K44" s="24"/>
      <c r="L44" s="19">
        <f t="shared" ref="L44" si="12">$D44*K44*100</f>
        <v>0</v>
      </c>
      <c r="M44" s="24"/>
      <c r="N44" s="67">
        <f t="shared" ref="N44" si="13">$D44*M44*100</f>
        <v>0</v>
      </c>
      <c r="P44" s="12" t="str">
        <f t="shared" si="0"/>
        <v>- Specific professional experience</v>
      </c>
    </row>
    <row r="45" spans="1:16" ht="11.25" customHeight="1">
      <c r="A45" s="74" t="s">
        <v>80</v>
      </c>
      <c r="B45" s="98" t="s">
        <v>150</v>
      </c>
      <c r="C45" s="99"/>
      <c r="D45" s="45">
        <v>0.09</v>
      </c>
      <c r="E45" s="24"/>
      <c r="F45" s="19">
        <f t="shared" si="1"/>
        <v>0</v>
      </c>
      <c r="G45" s="24"/>
      <c r="H45" s="19">
        <f t="shared" si="1"/>
        <v>0</v>
      </c>
      <c r="I45" s="24"/>
      <c r="J45" s="19">
        <f t="shared" ref="J45" si="14">$D45*I45*100</f>
        <v>0</v>
      </c>
      <c r="K45" s="24"/>
      <c r="L45" s="19">
        <f t="shared" ref="L45" si="15">$D45*K45*100</f>
        <v>0</v>
      </c>
      <c r="M45" s="24"/>
      <c r="N45" s="67">
        <f t="shared" ref="N45" si="16">$D45*M45*100</f>
        <v>0</v>
      </c>
      <c r="P45" s="12" t="str">
        <f t="shared" si="0"/>
        <v>- Leadership/management experience</v>
      </c>
    </row>
    <row r="46" spans="1:16" ht="10">
      <c r="A46" s="74" t="s">
        <v>81</v>
      </c>
      <c r="B46" s="100" t="s">
        <v>151</v>
      </c>
      <c r="C46" s="101"/>
      <c r="D46" s="45">
        <v>0</v>
      </c>
      <c r="E46" s="24"/>
      <c r="F46" s="19">
        <f t="shared" si="1"/>
        <v>0</v>
      </c>
      <c r="G46" s="24"/>
      <c r="H46" s="19">
        <f t="shared" si="1"/>
        <v>0</v>
      </c>
      <c r="I46" s="24"/>
      <c r="J46" s="19">
        <f t="shared" ref="J46" si="17">$D46*I46*100</f>
        <v>0</v>
      </c>
      <c r="K46" s="24"/>
      <c r="L46" s="19">
        <f t="shared" ref="L46" si="18">$D46*K46*100</f>
        <v>0</v>
      </c>
      <c r="M46" s="24"/>
      <c r="N46" s="67">
        <f t="shared" ref="N46" si="19">$D46*M46*100</f>
        <v>0</v>
      </c>
      <c r="P46" s="12" t="str">
        <f t="shared" si="0"/>
        <v>- Regional experience</v>
      </c>
    </row>
    <row r="47" spans="1:16" ht="10">
      <c r="A47" s="74" t="s">
        <v>82</v>
      </c>
      <c r="B47" s="106" t="s">
        <v>152</v>
      </c>
      <c r="C47" s="107"/>
      <c r="D47" s="45">
        <v>0</v>
      </c>
      <c r="E47" s="24"/>
      <c r="F47" s="19">
        <f t="shared" si="1"/>
        <v>0</v>
      </c>
      <c r="G47" s="24"/>
      <c r="H47" s="19">
        <f t="shared" si="1"/>
        <v>0</v>
      </c>
      <c r="I47" s="24"/>
      <c r="J47" s="19">
        <f t="shared" ref="J47" si="20">$D47*I47*100</f>
        <v>0</v>
      </c>
      <c r="K47" s="24"/>
      <c r="L47" s="19">
        <f t="shared" ref="L47" si="21">$D47*K47*100</f>
        <v>0</v>
      </c>
      <c r="M47" s="24"/>
      <c r="N47" s="67">
        <f t="shared" ref="N47" si="22">$D47*M47*100</f>
        <v>0</v>
      </c>
      <c r="P47" s="12" t="str">
        <f t="shared" si="0"/>
        <v>- Development cooperation experience</v>
      </c>
    </row>
    <row r="48" spans="1:16" ht="10">
      <c r="A48" s="74" t="s">
        <v>83</v>
      </c>
      <c r="B48" s="108" t="s">
        <v>153</v>
      </c>
      <c r="C48" s="109"/>
      <c r="D48" s="49">
        <v>0</v>
      </c>
      <c r="E48" s="36"/>
      <c r="F48" s="20">
        <f>$D48*E48*100</f>
        <v>0</v>
      </c>
      <c r="G48" s="36"/>
      <c r="H48" s="20">
        <f>$D48*G48*100</f>
        <v>0</v>
      </c>
      <c r="I48" s="36"/>
      <c r="J48" s="20">
        <f>$D48*I48*100</f>
        <v>0</v>
      </c>
      <c r="K48" s="36"/>
      <c r="L48" s="20">
        <f>$D48*K48*100</f>
        <v>0</v>
      </c>
      <c r="M48" s="36"/>
      <c r="N48" s="69">
        <f>$D48*M48*100</f>
        <v>0</v>
      </c>
      <c r="P48" s="12" t="str">
        <f t="shared" si="0"/>
        <v>- Other</v>
      </c>
    </row>
    <row r="49" spans="1:16" s="10" customFormat="1" ht="11.25" customHeight="1">
      <c r="A49" s="96" t="s">
        <v>154</v>
      </c>
      <c r="B49" s="96"/>
      <c r="C49" s="97"/>
      <c r="D49" s="47">
        <f>SUM(D41:D48)</f>
        <v>0.27</v>
      </c>
      <c r="E49" s="41"/>
      <c r="F49" s="21">
        <f>SUM(F41:F48)</f>
        <v>0</v>
      </c>
      <c r="G49" s="41"/>
      <c r="H49" s="21">
        <f>SUM(H41:H48)</f>
        <v>0</v>
      </c>
      <c r="I49" s="41"/>
      <c r="J49" s="21">
        <f>SUM(J41:J48)</f>
        <v>0</v>
      </c>
      <c r="K49" s="41"/>
      <c r="L49" s="21">
        <f>SUM(L41:L48)</f>
        <v>0</v>
      </c>
      <c r="M49" s="41"/>
      <c r="N49" s="70">
        <f>SUM(N41:N48)</f>
        <v>0</v>
      </c>
      <c r="P49" s="61" t="str">
        <f t="shared" si="0"/>
        <v>Interim total 2.1</v>
      </c>
    </row>
    <row r="50" spans="1:16" ht="11.25" customHeight="1">
      <c r="A50" s="76" t="s">
        <v>84</v>
      </c>
      <c r="B50" s="110" t="s">
        <v>195</v>
      </c>
      <c r="C50" s="111"/>
      <c r="D50" s="57"/>
      <c r="E50" s="35"/>
      <c r="F50" s="30"/>
      <c r="G50" s="35"/>
      <c r="H50" s="30"/>
      <c r="I50" s="35"/>
      <c r="J50" s="30"/>
      <c r="K50" s="35"/>
      <c r="L50" s="30"/>
      <c r="M50" s="35"/>
      <c r="N50" s="72"/>
      <c r="P50" s="61" t="str">
        <f t="shared" si="0"/>
        <v>Expert 1 - Communication Director) (in accordance with ToR provisions/criteria)</v>
      </c>
    </row>
    <row r="51" spans="1:16" ht="10">
      <c r="A51" s="74" t="s">
        <v>85</v>
      </c>
      <c r="B51" s="98" t="s">
        <v>146</v>
      </c>
      <c r="C51" s="99"/>
      <c r="D51" s="45">
        <v>0.01</v>
      </c>
      <c r="E51" s="24"/>
      <c r="F51" s="19">
        <f t="shared" ref="F51:H57" si="23">$D51*E51*100</f>
        <v>0</v>
      </c>
      <c r="G51" s="24"/>
      <c r="H51" s="19">
        <f t="shared" si="23"/>
        <v>0</v>
      </c>
      <c r="I51" s="24"/>
      <c r="J51" s="19">
        <f t="shared" ref="J51" si="24">$D51*I51*100</f>
        <v>0</v>
      </c>
      <c r="K51" s="24"/>
      <c r="L51" s="19">
        <f t="shared" ref="L51" si="25">$D51*K51*100</f>
        <v>0</v>
      </c>
      <c r="M51" s="24"/>
      <c r="N51" s="67">
        <f t="shared" ref="N51" si="26">$D51*M51*100</f>
        <v>0</v>
      </c>
      <c r="P51" s="12" t="str">
        <f t="shared" si="0"/>
        <v>- Qualifications</v>
      </c>
    </row>
    <row r="52" spans="1:16" ht="10">
      <c r="A52" s="74" t="s">
        <v>86</v>
      </c>
      <c r="B52" s="98" t="s">
        <v>147</v>
      </c>
      <c r="C52" s="99"/>
      <c r="D52" s="45">
        <v>0.02</v>
      </c>
      <c r="E52" s="24"/>
      <c r="F52" s="19">
        <f t="shared" si="23"/>
        <v>0</v>
      </c>
      <c r="G52" s="24"/>
      <c r="H52" s="19">
        <f t="shared" si="23"/>
        <v>0</v>
      </c>
      <c r="I52" s="24"/>
      <c r="J52" s="19">
        <f t="shared" ref="J52" si="27">$D52*I52*100</f>
        <v>0</v>
      </c>
      <c r="K52" s="24"/>
      <c r="L52" s="19">
        <f t="shared" ref="L52" si="28">$D52*K52*100</f>
        <v>0</v>
      </c>
      <c r="M52" s="24"/>
      <c r="N52" s="67">
        <f t="shared" ref="N52" si="29">$D52*M52*100</f>
        <v>0</v>
      </c>
      <c r="P52" s="12" t="str">
        <f t="shared" si="0"/>
        <v>- Language</v>
      </c>
    </row>
    <row r="53" spans="1:16" ht="10">
      <c r="A53" s="75" t="s">
        <v>87</v>
      </c>
      <c r="B53" s="100" t="s">
        <v>148</v>
      </c>
      <c r="C53" s="101"/>
      <c r="D53" s="49">
        <v>0.02</v>
      </c>
      <c r="E53" s="24"/>
      <c r="F53" s="19">
        <f t="shared" si="23"/>
        <v>0</v>
      </c>
      <c r="G53" s="24"/>
      <c r="H53" s="19">
        <f t="shared" si="23"/>
        <v>0</v>
      </c>
      <c r="I53" s="24"/>
      <c r="J53" s="19">
        <f t="shared" ref="J53" si="30">$D53*I53*100</f>
        <v>0</v>
      </c>
      <c r="K53" s="24"/>
      <c r="L53" s="19">
        <f t="shared" ref="L53" si="31">$D53*K53*100</f>
        <v>0</v>
      </c>
      <c r="M53" s="24"/>
      <c r="N53" s="67">
        <f t="shared" ref="N53" si="32">$D53*M53*100</f>
        <v>0</v>
      </c>
      <c r="P53" s="12" t="str">
        <f t="shared" si="0"/>
        <v>- General professional experience</v>
      </c>
    </row>
    <row r="54" spans="1:16" ht="10">
      <c r="A54" s="74" t="s">
        <v>88</v>
      </c>
      <c r="B54" s="100" t="s">
        <v>149</v>
      </c>
      <c r="C54" s="101"/>
      <c r="D54" s="45">
        <v>0.03</v>
      </c>
      <c r="E54" s="24"/>
      <c r="F54" s="19">
        <f t="shared" si="23"/>
        <v>0</v>
      </c>
      <c r="G54" s="24"/>
      <c r="H54" s="19">
        <f t="shared" si="23"/>
        <v>0</v>
      </c>
      <c r="I54" s="24"/>
      <c r="J54" s="19">
        <f t="shared" ref="J54" si="33">$D54*I54*100</f>
        <v>0</v>
      </c>
      <c r="K54" s="24"/>
      <c r="L54" s="19">
        <f t="shared" ref="L54" si="34">$D54*K54*100</f>
        <v>0</v>
      </c>
      <c r="M54" s="24"/>
      <c r="N54" s="67">
        <f t="shared" ref="N54" si="35">$D54*M54*100</f>
        <v>0</v>
      </c>
      <c r="P54" s="12" t="str">
        <f t="shared" si="0"/>
        <v>- Specific professional experience</v>
      </c>
    </row>
    <row r="55" spans="1:16" ht="11.25" customHeight="1">
      <c r="A55" s="74" t="s">
        <v>89</v>
      </c>
      <c r="B55" s="98" t="s">
        <v>150</v>
      </c>
      <c r="C55" s="99"/>
      <c r="D55" s="45">
        <v>0</v>
      </c>
      <c r="E55" s="24"/>
      <c r="F55" s="19">
        <f t="shared" si="23"/>
        <v>0</v>
      </c>
      <c r="G55" s="24"/>
      <c r="H55" s="19">
        <f t="shared" si="23"/>
        <v>0</v>
      </c>
      <c r="I55" s="24"/>
      <c r="J55" s="19">
        <f t="shared" ref="J55" si="36">$D55*I55*100</f>
        <v>0</v>
      </c>
      <c r="K55" s="24"/>
      <c r="L55" s="19">
        <f t="shared" ref="L55" si="37">$D55*K55*100</f>
        <v>0</v>
      </c>
      <c r="M55" s="24"/>
      <c r="N55" s="67">
        <f t="shared" ref="N55" si="38">$D55*M55*100</f>
        <v>0</v>
      </c>
      <c r="P55" s="12" t="str">
        <f t="shared" si="0"/>
        <v>- Leadership/management experience</v>
      </c>
    </row>
    <row r="56" spans="1:16" ht="10">
      <c r="A56" s="74" t="s">
        <v>90</v>
      </c>
      <c r="B56" s="100" t="s">
        <v>151</v>
      </c>
      <c r="C56" s="101"/>
      <c r="D56" s="45">
        <v>0</v>
      </c>
      <c r="E56" s="24"/>
      <c r="F56" s="19">
        <f t="shared" si="23"/>
        <v>0</v>
      </c>
      <c r="G56" s="24"/>
      <c r="H56" s="19">
        <f t="shared" si="23"/>
        <v>0</v>
      </c>
      <c r="I56" s="24"/>
      <c r="J56" s="19">
        <f t="shared" ref="J56" si="39">$D56*I56*100</f>
        <v>0</v>
      </c>
      <c r="K56" s="24"/>
      <c r="L56" s="19">
        <f t="shared" ref="L56" si="40">$D56*K56*100</f>
        <v>0</v>
      </c>
      <c r="M56" s="24"/>
      <c r="N56" s="67">
        <f t="shared" ref="N56" si="41">$D56*M56*100</f>
        <v>0</v>
      </c>
      <c r="P56" s="12" t="str">
        <f t="shared" si="0"/>
        <v>- Regional experience</v>
      </c>
    </row>
    <row r="57" spans="1:16" ht="10">
      <c r="A57" s="74" t="s">
        <v>91</v>
      </c>
      <c r="B57" s="106" t="s">
        <v>152</v>
      </c>
      <c r="C57" s="107"/>
      <c r="D57" s="45">
        <v>0</v>
      </c>
      <c r="E57" s="24"/>
      <c r="F57" s="19">
        <f t="shared" si="23"/>
        <v>0</v>
      </c>
      <c r="G57" s="24"/>
      <c r="H57" s="19">
        <f t="shared" si="23"/>
        <v>0</v>
      </c>
      <c r="I57" s="24"/>
      <c r="J57" s="19">
        <f t="shared" ref="J57" si="42">$D57*I57*100</f>
        <v>0</v>
      </c>
      <c r="K57" s="24"/>
      <c r="L57" s="19">
        <f t="shared" ref="L57" si="43">$D57*K57*100</f>
        <v>0</v>
      </c>
      <c r="M57" s="24"/>
      <c r="N57" s="67">
        <f t="shared" ref="N57" si="44">$D57*M57*100</f>
        <v>0</v>
      </c>
      <c r="P57" s="12" t="str">
        <f t="shared" si="0"/>
        <v>- Development cooperation experience</v>
      </c>
    </row>
    <row r="58" spans="1:16" ht="10">
      <c r="A58" s="74" t="s">
        <v>92</v>
      </c>
      <c r="B58" s="108" t="s">
        <v>153</v>
      </c>
      <c r="C58" s="109"/>
      <c r="D58" s="49">
        <v>0</v>
      </c>
      <c r="E58" s="36"/>
      <c r="F58" s="20">
        <f>$D58*E58*100</f>
        <v>0</v>
      </c>
      <c r="G58" s="36"/>
      <c r="H58" s="20">
        <f>$D58*G58*100</f>
        <v>0</v>
      </c>
      <c r="I58" s="36"/>
      <c r="J58" s="20">
        <f>$D58*I58*100</f>
        <v>0</v>
      </c>
      <c r="K58" s="36"/>
      <c r="L58" s="20">
        <f>$D58*K58*100</f>
        <v>0</v>
      </c>
      <c r="M58" s="36"/>
      <c r="N58" s="69">
        <f>$D58*M58*100</f>
        <v>0</v>
      </c>
      <c r="P58" s="12" t="str">
        <f t="shared" si="0"/>
        <v>- Other</v>
      </c>
    </row>
    <row r="59" spans="1:16" ht="11.25" customHeight="1" outlineLevel="1">
      <c r="A59" s="96" t="s">
        <v>156</v>
      </c>
      <c r="B59" s="96"/>
      <c r="C59" s="97"/>
      <c r="D59" s="47">
        <f>SUM(D51:D58)</f>
        <v>0.08</v>
      </c>
      <c r="E59" s="41"/>
      <c r="F59" s="21">
        <f>SUM(F51:F58)</f>
        <v>0</v>
      </c>
      <c r="G59" s="41"/>
      <c r="H59" s="21">
        <f>SUM(H51:H58)</f>
        <v>0</v>
      </c>
      <c r="I59" s="41"/>
      <c r="J59" s="21">
        <f>SUM(J51:J58)</f>
        <v>0</v>
      </c>
      <c r="K59" s="41"/>
      <c r="L59" s="21">
        <f>SUM(L51:L58)</f>
        <v>0</v>
      </c>
      <c r="M59" s="41"/>
      <c r="N59" s="70">
        <f>SUM(N51:N58)</f>
        <v>0</v>
      </c>
      <c r="P59" s="61" t="str">
        <f t="shared" si="0"/>
        <v>Interim total 2.2</v>
      </c>
    </row>
    <row r="60" spans="1:16" ht="11.25" customHeight="1">
      <c r="A60" s="76" t="s">
        <v>17</v>
      </c>
      <c r="B60" s="110" t="s">
        <v>196</v>
      </c>
      <c r="C60" s="111"/>
      <c r="D60" s="57"/>
      <c r="E60" s="35"/>
      <c r="F60" s="30"/>
      <c r="G60" s="35"/>
      <c r="H60" s="30"/>
      <c r="I60" s="35"/>
      <c r="J60" s="30"/>
      <c r="K60" s="35"/>
      <c r="L60" s="30"/>
      <c r="M60" s="35"/>
      <c r="N60" s="72"/>
      <c r="P60" s="61" t="str">
        <f t="shared" si="0"/>
        <v>Experts 2 City project coordinators (2)  (in accordance with ToR provisions/criteria)</v>
      </c>
    </row>
    <row r="61" spans="1:16" ht="10">
      <c r="A61" s="74" t="s">
        <v>36</v>
      </c>
      <c r="B61" s="98" t="s">
        <v>146</v>
      </c>
      <c r="C61" s="99"/>
      <c r="D61" s="45">
        <v>0.01</v>
      </c>
      <c r="E61" s="24"/>
      <c r="F61" s="19">
        <f t="shared" ref="F61:H67" si="45">$D61*E61*100</f>
        <v>0</v>
      </c>
      <c r="G61" s="24"/>
      <c r="H61" s="19">
        <f t="shared" si="45"/>
        <v>0</v>
      </c>
      <c r="I61" s="24"/>
      <c r="J61" s="19">
        <f t="shared" ref="J61" si="46">$D61*I61*100</f>
        <v>0</v>
      </c>
      <c r="K61" s="24"/>
      <c r="L61" s="19">
        <f t="shared" ref="L61" si="47">$D61*K61*100</f>
        <v>0</v>
      </c>
      <c r="M61" s="24"/>
      <c r="N61" s="67">
        <f t="shared" ref="N61" si="48">$D61*M61*100</f>
        <v>0</v>
      </c>
      <c r="P61" s="12" t="str">
        <f t="shared" si="0"/>
        <v>- Qualifications</v>
      </c>
    </row>
    <row r="62" spans="1:16" ht="10">
      <c r="A62" s="74" t="s">
        <v>29</v>
      </c>
      <c r="B62" s="98" t="s">
        <v>147</v>
      </c>
      <c r="C62" s="99"/>
      <c r="D62" s="45">
        <v>0</v>
      </c>
      <c r="E62" s="24"/>
      <c r="F62" s="19">
        <f t="shared" si="45"/>
        <v>0</v>
      </c>
      <c r="G62" s="24"/>
      <c r="H62" s="19">
        <f t="shared" si="45"/>
        <v>0</v>
      </c>
      <c r="I62" s="24"/>
      <c r="J62" s="19">
        <f t="shared" ref="J62" si="49">$D62*I62*100</f>
        <v>0</v>
      </c>
      <c r="K62" s="24"/>
      <c r="L62" s="19">
        <f t="shared" ref="L62" si="50">$D62*K62*100</f>
        <v>0</v>
      </c>
      <c r="M62" s="24"/>
      <c r="N62" s="67">
        <f t="shared" ref="N62" si="51">$D62*M62*100</f>
        <v>0</v>
      </c>
      <c r="P62" s="12" t="str">
        <f t="shared" si="0"/>
        <v>- Language</v>
      </c>
    </row>
    <row r="63" spans="1:16" ht="10">
      <c r="A63" s="75" t="s">
        <v>30</v>
      </c>
      <c r="B63" s="100" t="s">
        <v>148</v>
      </c>
      <c r="C63" s="101"/>
      <c r="D63" s="49">
        <v>0.01</v>
      </c>
      <c r="E63" s="24"/>
      <c r="F63" s="19">
        <f t="shared" si="45"/>
        <v>0</v>
      </c>
      <c r="G63" s="24"/>
      <c r="H63" s="19">
        <f t="shared" si="45"/>
        <v>0</v>
      </c>
      <c r="I63" s="24"/>
      <c r="J63" s="19">
        <f t="shared" ref="J63" si="52">$D63*I63*100</f>
        <v>0</v>
      </c>
      <c r="K63" s="24"/>
      <c r="L63" s="19">
        <f t="shared" ref="L63" si="53">$D63*K63*100</f>
        <v>0</v>
      </c>
      <c r="M63" s="24"/>
      <c r="N63" s="67">
        <f t="shared" ref="N63" si="54">$D63*M63*100</f>
        <v>0</v>
      </c>
      <c r="P63" s="12" t="str">
        <f t="shared" si="0"/>
        <v>- General professional experience</v>
      </c>
    </row>
    <row r="64" spans="1:16" ht="10">
      <c r="A64" s="74" t="s">
        <v>31</v>
      </c>
      <c r="B64" s="100" t="s">
        <v>149</v>
      </c>
      <c r="C64" s="101"/>
      <c r="D64" s="45">
        <v>0.04</v>
      </c>
      <c r="E64" s="24"/>
      <c r="F64" s="19">
        <f t="shared" si="45"/>
        <v>0</v>
      </c>
      <c r="G64" s="24"/>
      <c r="H64" s="19">
        <f t="shared" si="45"/>
        <v>0</v>
      </c>
      <c r="I64" s="24"/>
      <c r="J64" s="19">
        <f t="shared" ref="J64" si="55">$D64*I64*100</f>
        <v>0</v>
      </c>
      <c r="K64" s="24"/>
      <c r="L64" s="19">
        <f t="shared" ref="L64" si="56">$D64*K64*100</f>
        <v>0</v>
      </c>
      <c r="M64" s="24"/>
      <c r="N64" s="67">
        <f t="shared" ref="N64" si="57">$D64*M64*100</f>
        <v>0</v>
      </c>
      <c r="P64" s="12" t="str">
        <f t="shared" si="0"/>
        <v>- Specific professional experience</v>
      </c>
    </row>
    <row r="65" spans="1:16" ht="11.25" customHeight="1">
      <c r="A65" s="74" t="s">
        <v>32</v>
      </c>
      <c r="B65" s="98" t="s">
        <v>150</v>
      </c>
      <c r="C65" s="99"/>
      <c r="D65" s="45">
        <v>0</v>
      </c>
      <c r="E65" s="24"/>
      <c r="F65" s="19">
        <f t="shared" si="45"/>
        <v>0</v>
      </c>
      <c r="G65" s="24"/>
      <c r="H65" s="19">
        <f t="shared" si="45"/>
        <v>0</v>
      </c>
      <c r="I65" s="24"/>
      <c r="J65" s="19">
        <f t="shared" ref="J65" si="58">$D65*I65*100</f>
        <v>0</v>
      </c>
      <c r="K65" s="24"/>
      <c r="L65" s="19">
        <f t="shared" ref="L65" si="59">$D65*K65*100</f>
        <v>0</v>
      </c>
      <c r="M65" s="24"/>
      <c r="N65" s="67">
        <f t="shared" ref="N65" si="60">$D65*M65*100</f>
        <v>0</v>
      </c>
      <c r="P65" s="12" t="str">
        <f t="shared" si="0"/>
        <v>- Leadership/management experience</v>
      </c>
    </row>
    <row r="66" spans="1:16" ht="10">
      <c r="A66" s="74" t="s">
        <v>33</v>
      </c>
      <c r="B66" s="100" t="s">
        <v>151</v>
      </c>
      <c r="C66" s="101"/>
      <c r="D66" s="45">
        <v>0</v>
      </c>
      <c r="E66" s="24"/>
      <c r="F66" s="19">
        <f t="shared" si="45"/>
        <v>0</v>
      </c>
      <c r="G66" s="24"/>
      <c r="H66" s="19">
        <f t="shared" si="45"/>
        <v>0</v>
      </c>
      <c r="I66" s="24"/>
      <c r="J66" s="19">
        <f t="shared" ref="J66" si="61">$D66*I66*100</f>
        <v>0</v>
      </c>
      <c r="K66" s="24"/>
      <c r="L66" s="19">
        <f t="shared" ref="L66" si="62">$D66*K66*100</f>
        <v>0</v>
      </c>
      <c r="M66" s="24"/>
      <c r="N66" s="67">
        <f t="shared" ref="N66" si="63">$D66*M66*100</f>
        <v>0</v>
      </c>
      <c r="P66" s="12" t="str">
        <f t="shared" si="0"/>
        <v>- Regional experience</v>
      </c>
    </row>
    <row r="67" spans="1:16" ht="10">
      <c r="A67" s="74" t="s">
        <v>34</v>
      </c>
      <c r="B67" s="106" t="s">
        <v>152</v>
      </c>
      <c r="C67" s="107"/>
      <c r="D67" s="45">
        <v>0</v>
      </c>
      <c r="E67" s="24"/>
      <c r="F67" s="19">
        <f t="shared" si="45"/>
        <v>0</v>
      </c>
      <c r="G67" s="24"/>
      <c r="H67" s="19">
        <f t="shared" si="45"/>
        <v>0</v>
      </c>
      <c r="I67" s="24"/>
      <c r="J67" s="19">
        <f t="shared" ref="J67" si="64">$D67*I67*100</f>
        <v>0</v>
      </c>
      <c r="K67" s="24"/>
      <c r="L67" s="19">
        <f t="shared" ref="L67" si="65">$D67*K67*100</f>
        <v>0</v>
      </c>
      <c r="M67" s="24"/>
      <c r="N67" s="67">
        <f t="shared" ref="N67" si="66">$D67*M67*100</f>
        <v>0</v>
      </c>
      <c r="P67" s="12" t="str">
        <f t="shared" si="0"/>
        <v>- Development cooperation experience</v>
      </c>
    </row>
    <row r="68" spans="1:16" ht="10">
      <c r="A68" s="74" t="s">
        <v>35</v>
      </c>
      <c r="B68" s="108" t="s">
        <v>153</v>
      </c>
      <c r="C68" s="109"/>
      <c r="D68" s="49">
        <v>0</v>
      </c>
      <c r="E68" s="36"/>
      <c r="F68" s="20">
        <f>$D68*E68*100</f>
        <v>0</v>
      </c>
      <c r="G68" s="36"/>
      <c r="H68" s="20">
        <f>$D68*G68*100</f>
        <v>0</v>
      </c>
      <c r="I68" s="36"/>
      <c r="J68" s="20">
        <f>$D68*I68*100</f>
        <v>0</v>
      </c>
      <c r="K68" s="36"/>
      <c r="L68" s="20">
        <f>$D68*K68*100</f>
        <v>0</v>
      </c>
      <c r="M68" s="36"/>
      <c r="N68" s="69">
        <f>$D68*M68*100</f>
        <v>0</v>
      </c>
      <c r="P68" s="12" t="str">
        <f t="shared" si="0"/>
        <v>- Other</v>
      </c>
    </row>
    <row r="69" spans="1:16" ht="11.25" customHeight="1" outlineLevel="1">
      <c r="A69" s="96" t="s">
        <v>158</v>
      </c>
      <c r="B69" s="96"/>
      <c r="C69" s="97"/>
      <c r="D69" s="47">
        <f>SUM(D61:D68)</f>
        <v>0.06</v>
      </c>
      <c r="E69" s="41"/>
      <c r="F69" s="21">
        <f>SUM(F61:F68)</f>
        <v>0</v>
      </c>
      <c r="G69" s="41"/>
      <c r="H69" s="21">
        <f>SUM(H61:H68)</f>
        <v>0</v>
      </c>
      <c r="I69" s="41"/>
      <c r="J69" s="21">
        <f>SUM(J61:J68)</f>
        <v>0</v>
      </c>
      <c r="K69" s="41"/>
      <c r="L69" s="21">
        <f>SUM(L61:L68)</f>
        <v>0</v>
      </c>
      <c r="M69" s="41"/>
      <c r="N69" s="70">
        <f>SUM(N61:N68)</f>
        <v>0</v>
      </c>
      <c r="P69" s="61" t="str">
        <f t="shared" si="0"/>
        <v>Interim total 2.3</v>
      </c>
    </row>
    <row r="70" spans="1:16" ht="11.25" customHeight="1">
      <c r="A70" s="76" t="s">
        <v>18</v>
      </c>
      <c r="B70" s="110" t="s">
        <v>199</v>
      </c>
      <c r="C70" s="111"/>
      <c r="D70" s="57"/>
      <c r="E70" s="35"/>
      <c r="F70" s="30"/>
      <c r="G70" s="35"/>
      <c r="H70" s="30"/>
      <c r="I70" s="35"/>
      <c r="J70" s="30"/>
      <c r="K70" s="35"/>
      <c r="L70" s="30"/>
      <c r="M70" s="35"/>
      <c r="N70" s="72"/>
      <c r="P70" s="61" t="str">
        <f t="shared" si="0"/>
        <v>Experts 3 - City Communication Officers (2) (in accordance with ToR provisions/criteria)</v>
      </c>
    </row>
    <row r="71" spans="1:16" ht="10">
      <c r="A71" s="74" t="s">
        <v>28</v>
      </c>
      <c r="B71" s="98" t="s">
        <v>146</v>
      </c>
      <c r="C71" s="99"/>
      <c r="D71" s="45">
        <v>0.01</v>
      </c>
      <c r="E71" s="24"/>
      <c r="F71" s="19">
        <f t="shared" ref="F71:H77" si="67">$D71*E71*100</f>
        <v>0</v>
      </c>
      <c r="G71" s="24"/>
      <c r="H71" s="19">
        <f t="shared" si="67"/>
        <v>0</v>
      </c>
      <c r="I71" s="24"/>
      <c r="J71" s="19">
        <f t="shared" ref="J71" si="68">$D71*I71*100</f>
        <v>0</v>
      </c>
      <c r="K71" s="24"/>
      <c r="L71" s="19">
        <f t="shared" ref="L71" si="69">$D71*K71*100</f>
        <v>0</v>
      </c>
      <c r="M71" s="24"/>
      <c r="N71" s="67">
        <f t="shared" ref="N71" si="70">$D71*M71*100</f>
        <v>0</v>
      </c>
      <c r="P71" s="12" t="str">
        <f t="shared" si="0"/>
        <v>- Qualifications</v>
      </c>
    </row>
    <row r="72" spans="1:16" ht="10">
      <c r="A72" s="74" t="s">
        <v>37</v>
      </c>
      <c r="B72" s="98" t="s">
        <v>147</v>
      </c>
      <c r="C72" s="99"/>
      <c r="D72" s="45">
        <v>0</v>
      </c>
      <c r="E72" s="24"/>
      <c r="F72" s="19">
        <f t="shared" si="67"/>
        <v>0</v>
      </c>
      <c r="G72" s="24"/>
      <c r="H72" s="19">
        <f t="shared" si="67"/>
        <v>0</v>
      </c>
      <c r="I72" s="24"/>
      <c r="J72" s="19">
        <f t="shared" ref="J72" si="71">$D72*I72*100</f>
        <v>0</v>
      </c>
      <c r="K72" s="24"/>
      <c r="L72" s="19">
        <f t="shared" ref="L72" si="72">$D72*K72*100</f>
        <v>0</v>
      </c>
      <c r="M72" s="24"/>
      <c r="N72" s="67">
        <f t="shared" ref="N72" si="73">$D72*M72*100</f>
        <v>0</v>
      </c>
      <c r="P72" s="12" t="str">
        <f t="shared" si="0"/>
        <v>- Language</v>
      </c>
    </row>
    <row r="73" spans="1:16" ht="10">
      <c r="A73" s="74" t="s">
        <v>38</v>
      </c>
      <c r="B73" s="100" t="s">
        <v>148</v>
      </c>
      <c r="C73" s="101"/>
      <c r="D73" s="49">
        <v>0.01</v>
      </c>
      <c r="E73" s="24"/>
      <c r="F73" s="19">
        <f t="shared" si="67"/>
        <v>0</v>
      </c>
      <c r="G73" s="24"/>
      <c r="H73" s="19">
        <f t="shared" si="67"/>
        <v>0</v>
      </c>
      <c r="I73" s="24"/>
      <c r="J73" s="19">
        <f t="shared" ref="J73" si="74">$D73*I73*100</f>
        <v>0</v>
      </c>
      <c r="K73" s="24"/>
      <c r="L73" s="19">
        <f t="shared" ref="L73" si="75">$D73*K73*100</f>
        <v>0</v>
      </c>
      <c r="M73" s="24"/>
      <c r="N73" s="67">
        <f t="shared" ref="N73" si="76">$D73*M73*100</f>
        <v>0</v>
      </c>
      <c r="P73" s="12" t="str">
        <f t="shared" si="0"/>
        <v>- General professional experience</v>
      </c>
    </row>
    <row r="74" spans="1:16" ht="10">
      <c r="A74" s="74" t="s">
        <v>39</v>
      </c>
      <c r="B74" s="100" t="s">
        <v>149</v>
      </c>
      <c r="C74" s="101"/>
      <c r="D74" s="45">
        <v>0.03</v>
      </c>
      <c r="E74" s="24"/>
      <c r="F74" s="19">
        <f t="shared" si="67"/>
        <v>0</v>
      </c>
      <c r="G74" s="24"/>
      <c r="H74" s="19">
        <f t="shared" si="67"/>
        <v>0</v>
      </c>
      <c r="I74" s="24"/>
      <c r="J74" s="19">
        <f t="shared" ref="J74" si="77">$D74*I74*100</f>
        <v>0</v>
      </c>
      <c r="K74" s="24"/>
      <c r="L74" s="19">
        <f t="shared" ref="L74" si="78">$D74*K74*100</f>
        <v>0</v>
      </c>
      <c r="M74" s="24"/>
      <c r="N74" s="67">
        <f t="shared" ref="N74" si="79">$D74*M74*100</f>
        <v>0</v>
      </c>
      <c r="P74" s="12" t="str">
        <f t="shared" si="0"/>
        <v>- Specific professional experience</v>
      </c>
    </row>
    <row r="75" spans="1:16" ht="11.25" customHeight="1">
      <c r="A75" s="74" t="s">
        <v>40</v>
      </c>
      <c r="B75" s="98" t="s">
        <v>150</v>
      </c>
      <c r="C75" s="99"/>
      <c r="D75" s="45">
        <v>0</v>
      </c>
      <c r="E75" s="24"/>
      <c r="F75" s="19">
        <f t="shared" si="67"/>
        <v>0</v>
      </c>
      <c r="G75" s="24"/>
      <c r="H75" s="19">
        <f t="shared" si="67"/>
        <v>0</v>
      </c>
      <c r="I75" s="24"/>
      <c r="J75" s="19">
        <f t="shared" ref="J75" si="80">$D75*I75*100</f>
        <v>0</v>
      </c>
      <c r="K75" s="24"/>
      <c r="L75" s="19">
        <f t="shared" ref="L75" si="81">$D75*K75*100</f>
        <v>0</v>
      </c>
      <c r="M75" s="24"/>
      <c r="N75" s="67">
        <f t="shared" ref="N75" si="82">$D75*M75*100</f>
        <v>0</v>
      </c>
      <c r="P75" s="12" t="str">
        <f t="shared" si="0"/>
        <v>- Leadership/management experience</v>
      </c>
    </row>
    <row r="76" spans="1:16" ht="10">
      <c r="A76" s="74" t="s">
        <v>41</v>
      </c>
      <c r="B76" s="100" t="s">
        <v>151</v>
      </c>
      <c r="C76" s="101"/>
      <c r="D76" s="45">
        <v>0</v>
      </c>
      <c r="E76" s="24"/>
      <c r="F76" s="19">
        <f t="shared" si="67"/>
        <v>0</v>
      </c>
      <c r="G76" s="24"/>
      <c r="H76" s="19">
        <f t="shared" si="67"/>
        <v>0</v>
      </c>
      <c r="I76" s="24"/>
      <c r="J76" s="19">
        <f t="shared" ref="J76" si="83">$D76*I76*100</f>
        <v>0</v>
      </c>
      <c r="K76" s="24"/>
      <c r="L76" s="19">
        <f t="shared" ref="L76" si="84">$D76*K76*100</f>
        <v>0</v>
      </c>
      <c r="M76" s="24"/>
      <c r="N76" s="67">
        <f t="shared" ref="N76" si="85">$D76*M76*100</f>
        <v>0</v>
      </c>
      <c r="P76" s="12" t="str">
        <f t="shared" ref="P76:P116" si="86">IF(ISBLANK(B76),A76,B76)</f>
        <v>- Regional experience</v>
      </c>
    </row>
    <row r="77" spans="1:16" ht="10">
      <c r="A77" s="74" t="s">
        <v>42</v>
      </c>
      <c r="B77" s="106" t="s">
        <v>152</v>
      </c>
      <c r="C77" s="107"/>
      <c r="D77" s="45">
        <v>0</v>
      </c>
      <c r="E77" s="24"/>
      <c r="F77" s="19">
        <f t="shared" si="67"/>
        <v>0</v>
      </c>
      <c r="G77" s="24"/>
      <c r="H77" s="19">
        <f t="shared" si="67"/>
        <v>0</v>
      </c>
      <c r="I77" s="24"/>
      <c r="J77" s="19">
        <f t="shared" ref="J77" si="87">$D77*I77*100</f>
        <v>0</v>
      </c>
      <c r="K77" s="24"/>
      <c r="L77" s="19">
        <f t="shared" ref="L77" si="88">$D77*K77*100</f>
        <v>0</v>
      </c>
      <c r="M77" s="24"/>
      <c r="N77" s="67">
        <f t="shared" ref="N77" si="89">$D77*M77*100</f>
        <v>0</v>
      </c>
      <c r="P77" s="12" t="str">
        <f t="shared" si="86"/>
        <v>- Development cooperation experience</v>
      </c>
    </row>
    <row r="78" spans="1:16" ht="10">
      <c r="A78" s="74" t="s">
        <v>43</v>
      </c>
      <c r="B78" s="108" t="s">
        <v>153</v>
      </c>
      <c r="C78" s="109"/>
      <c r="D78" s="49">
        <v>0</v>
      </c>
      <c r="E78" s="36"/>
      <c r="F78" s="20">
        <f>$D78*E78*100</f>
        <v>0</v>
      </c>
      <c r="G78" s="36"/>
      <c r="H78" s="20">
        <f>$D78*G78*100</f>
        <v>0</v>
      </c>
      <c r="I78" s="36"/>
      <c r="J78" s="20">
        <f>$D78*I78*100</f>
        <v>0</v>
      </c>
      <c r="K78" s="36"/>
      <c r="L78" s="20">
        <f>$D78*K78*100</f>
        <v>0</v>
      </c>
      <c r="M78" s="36"/>
      <c r="N78" s="69">
        <f>$D78*M78*100</f>
        <v>0</v>
      </c>
      <c r="P78" s="12" t="str">
        <f t="shared" si="86"/>
        <v>- Other</v>
      </c>
    </row>
    <row r="79" spans="1:16" ht="11.25" customHeight="1" outlineLevel="1">
      <c r="A79" s="96" t="s">
        <v>160</v>
      </c>
      <c r="B79" s="96"/>
      <c r="C79" s="97"/>
      <c r="D79" s="47">
        <f>SUM(D71:D78)</f>
        <v>0.05</v>
      </c>
      <c r="E79" s="41"/>
      <c r="F79" s="21">
        <f>SUM(F71:F78)</f>
        <v>0</v>
      </c>
      <c r="G79" s="41"/>
      <c r="H79" s="21">
        <f>SUM(H71:H78)</f>
        <v>0</v>
      </c>
      <c r="I79" s="41"/>
      <c r="J79" s="21">
        <f>SUM(J71:J78)</f>
        <v>0</v>
      </c>
      <c r="K79" s="41"/>
      <c r="L79" s="21">
        <f>SUM(L71:L78)</f>
        <v>0</v>
      </c>
      <c r="M79" s="41"/>
      <c r="N79" s="70">
        <f>SUM(N71:N78)</f>
        <v>0</v>
      </c>
      <c r="P79" s="61" t="str">
        <f t="shared" si="86"/>
        <v>Interim total 2.4</v>
      </c>
    </row>
    <row r="80" spans="1:16" ht="11.25" customHeight="1">
      <c r="A80" s="76" t="s">
        <v>26</v>
      </c>
      <c r="B80" s="110" t="s">
        <v>197</v>
      </c>
      <c r="C80" s="111"/>
      <c r="D80" s="57"/>
      <c r="E80" s="35"/>
      <c r="F80" s="30"/>
      <c r="G80" s="35"/>
      <c r="H80" s="30"/>
      <c r="I80" s="35"/>
      <c r="J80" s="30"/>
      <c r="K80" s="35"/>
      <c r="L80" s="30"/>
      <c r="M80" s="35"/>
      <c r="N80" s="72"/>
      <c r="P80" s="61" t="str">
        <f t="shared" si="86"/>
        <v>Experts 4 Project Officers (in accordance with ToR provisions/criteria)</v>
      </c>
    </row>
    <row r="81" spans="1:16" ht="10">
      <c r="A81" s="74" t="s">
        <v>44</v>
      </c>
      <c r="B81" s="98" t="s">
        <v>146</v>
      </c>
      <c r="C81" s="99"/>
      <c r="D81" s="45">
        <v>0.01</v>
      </c>
      <c r="E81" s="24"/>
      <c r="F81" s="19">
        <f t="shared" ref="F81:H87" si="90">$D81*E81*100</f>
        <v>0</v>
      </c>
      <c r="G81" s="24"/>
      <c r="H81" s="19">
        <f t="shared" si="90"/>
        <v>0</v>
      </c>
      <c r="I81" s="24"/>
      <c r="J81" s="19">
        <f t="shared" ref="J81" si="91">$D81*I81*100</f>
        <v>0</v>
      </c>
      <c r="K81" s="24"/>
      <c r="L81" s="19">
        <f t="shared" ref="L81" si="92">$D81*K81*100</f>
        <v>0</v>
      </c>
      <c r="M81" s="24"/>
      <c r="N81" s="67">
        <f t="shared" ref="N81" si="93">$D81*M81*100</f>
        <v>0</v>
      </c>
      <c r="P81" s="12" t="str">
        <f t="shared" si="86"/>
        <v>- Qualifications</v>
      </c>
    </row>
    <row r="82" spans="1:16" ht="10">
      <c r="A82" s="74" t="s">
        <v>45</v>
      </c>
      <c r="B82" s="98" t="s">
        <v>147</v>
      </c>
      <c r="C82" s="99"/>
      <c r="D82" s="45">
        <v>0</v>
      </c>
      <c r="E82" s="24"/>
      <c r="F82" s="19">
        <f t="shared" si="90"/>
        <v>0</v>
      </c>
      <c r="G82" s="24"/>
      <c r="H82" s="19">
        <f t="shared" si="90"/>
        <v>0</v>
      </c>
      <c r="I82" s="24"/>
      <c r="J82" s="19">
        <f t="shared" ref="J82" si="94">$D82*I82*100</f>
        <v>0</v>
      </c>
      <c r="K82" s="24"/>
      <c r="L82" s="19">
        <f t="shared" ref="L82" si="95">$D82*K82*100</f>
        <v>0</v>
      </c>
      <c r="M82" s="24"/>
      <c r="N82" s="67">
        <f t="shared" ref="N82" si="96">$D82*M82*100</f>
        <v>0</v>
      </c>
      <c r="P82" s="12" t="str">
        <f t="shared" si="86"/>
        <v>- Language</v>
      </c>
    </row>
    <row r="83" spans="1:16" ht="10">
      <c r="A83" s="74" t="s">
        <v>46</v>
      </c>
      <c r="B83" s="100" t="s">
        <v>148</v>
      </c>
      <c r="C83" s="101"/>
      <c r="D83" s="49">
        <v>0.01</v>
      </c>
      <c r="E83" s="24"/>
      <c r="F83" s="19">
        <f t="shared" si="90"/>
        <v>0</v>
      </c>
      <c r="G83" s="24"/>
      <c r="H83" s="19">
        <f t="shared" si="90"/>
        <v>0</v>
      </c>
      <c r="I83" s="24"/>
      <c r="J83" s="19">
        <f t="shared" ref="J83" si="97">$D83*I83*100</f>
        <v>0</v>
      </c>
      <c r="K83" s="24"/>
      <c r="L83" s="19">
        <f t="shared" ref="L83" si="98">$D83*K83*100</f>
        <v>0</v>
      </c>
      <c r="M83" s="24"/>
      <c r="N83" s="67">
        <f t="shared" ref="N83" si="99">$D83*M83*100</f>
        <v>0</v>
      </c>
      <c r="P83" s="12" t="str">
        <f t="shared" si="86"/>
        <v>- General professional experience</v>
      </c>
    </row>
    <row r="84" spans="1:16" ht="10">
      <c r="A84" s="74" t="s">
        <v>47</v>
      </c>
      <c r="B84" s="100" t="s">
        <v>149</v>
      </c>
      <c r="C84" s="101"/>
      <c r="D84" s="45">
        <v>0.03</v>
      </c>
      <c r="E84" s="24"/>
      <c r="F84" s="19">
        <f t="shared" si="90"/>
        <v>0</v>
      </c>
      <c r="G84" s="24"/>
      <c r="H84" s="19">
        <f t="shared" si="90"/>
        <v>0</v>
      </c>
      <c r="I84" s="24"/>
      <c r="J84" s="19">
        <f t="shared" ref="J84" si="100">$D84*I84*100</f>
        <v>0</v>
      </c>
      <c r="K84" s="24"/>
      <c r="L84" s="19">
        <f t="shared" ref="L84" si="101">$D84*K84*100</f>
        <v>0</v>
      </c>
      <c r="M84" s="24"/>
      <c r="N84" s="67">
        <f t="shared" ref="N84" si="102">$D84*M84*100</f>
        <v>0</v>
      </c>
      <c r="P84" s="12" t="str">
        <f t="shared" si="86"/>
        <v>- Specific professional experience</v>
      </c>
    </row>
    <row r="85" spans="1:16" ht="11.25" customHeight="1">
      <c r="A85" s="74" t="s">
        <v>48</v>
      </c>
      <c r="B85" s="98" t="s">
        <v>150</v>
      </c>
      <c r="C85" s="99"/>
      <c r="D85" s="45">
        <v>0</v>
      </c>
      <c r="E85" s="24"/>
      <c r="F85" s="19">
        <f t="shared" si="90"/>
        <v>0</v>
      </c>
      <c r="G85" s="24"/>
      <c r="H85" s="19">
        <f t="shared" si="90"/>
        <v>0</v>
      </c>
      <c r="I85" s="24"/>
      <c r="J85" s="19">
        <f t="shared" ref="J85" si="103">$D85*I85*100</f>
        <v>0</v>
      </c>
      <c r="K85" s="24"/>
      <c r="L85" s="19">
        <f t="shared" ref="L85" si="104">$D85*K85*100</f>
        <v>0</v>
      </c>
      <c r="M85" s="24"/>
      <c r="N85" s="67">
        <f t="shared" ref="N85" si="105">$D85*M85*100</f>
        <v>0</v>
      </c>
      <c r="P85" s="12" t="str">
        <f t="shared" si="86"/>
        <v>- Leadership/management experience</v>
      </c>
    </row>
    <row r="86" spans="1:16" ht="10">
      <c r="A86" s="74" t="s">
        <v>49</v>
      </c>
      <c r="B86" s="100" t="s">
        <v>151</v>
      </c>
      <c r="C86" s="101"/>
      <c r="D86" s="45">
        <v>0</v>
      </c>
      <c r="E86" s="24"/>
      <c r="F86" s="19">
        <f t="shared" si="90"/>
        <v>0</v>
      </c>
      <c r="G86" s="24"/>
      <c r="H86" s="19">
        <f t="shared" si="90"/>
        <v>0</v>
      </c>
      <c r="I86" s="24"/>
      <c r="J86" s="19">
        <f t="shared" ref="J86" si="106">$D86*I86*100</f>
        <v>0</v>
      </c>
      <c r="K86" s="24"/>
      <c r="L86" s="19">
        <f t="shared" ref="L86" si="107">$D86*K86*100</f>
        <v>0</v>
      </c>
      <c r="M86" s="24"/>
      <c r="N86" s="67">
        <f t="shared" ref="N86" si="108">$D86*M86*100</f>
        <v>0</v>
      </c>
      <c r="P86" s="12" t="str">
        <f t="shared" si="86"/>
        <v>- Regional experience</v>
      </c>
    </row>
    <row r="87" spans="1:16" ht="10">
      <c r="A87" s="74" t="s">
        <v>50</v>
      </c>
      <c r="B87" s="106" t="s">
        <v>152</v>
      </c>
      <c r="C87" s="107"/>
      <c r="D87" s="45">
        <v>0</v>
      </c>
      <c r="E87" s="24"/>
      <c r="F87" s="19">
        <f t="shared" si="90"/>
        <v>0</v>
      </c>
      <c r="G87" s="24"/>
      <c r="H87" s="19">
        <f t="shared" si="90"/>
        <v>0</v>
      </c>
      <c r="I87" s="24"/>
      <c r="J87" s="19">
        <f t="shared" ref="J87" si="109">$D87*I87*100</f>
        <v>0</v>
      </c>
      <c r="K87" s="24"/>
      <c r="L87" s="19">
        <f t="shared" ref="L87" si="110">$D87*K87*100</f>
        <v>0</v>
      </c>
      <c r="M87" s="24"/>
      <c r="N87" s="67">
        <f t="shared" ref="N87" si="111">$D87*M87*100</f>
        <v>0</v>
      </c>
      <c r="P87" s="12" t="str">
        <f t="shared" si="86"/>
        <v>- Development cooperation experience</v>
      </c>
    </row>
    <row r="88" spans="1:16" ht="10">
      <c r="A88" s="74" t="s">
        <v>51</v>
      </c>
      <c r="B88" s="108" t="s">
        <v>153</v>
      </c>
      <c r="C88" s="109"/>
      <c r="D88" s="49">
        <v>0</v>
      </c>
      <c r="E88" s="36"/>
      <c r="F88" s="20">
        <f>$D88*E88*100</f>
        <v>0</v>
      </c>
      <c r="G88" s="36"/>
      <c r="H88" s="20">
        <f>$D88*G88*100</f>
        <v>0</v>
      </c>
      <c r="I88" s="36"/>
      <c r="J88" s="20">
        <f>$D88*I88*100</f>
        <v>0</v>
      </c>
      <c r="K88" s="36"/>
      <c r="L88" s="20">
        <f>$D88*K88*100</f>
        <v>0</v>
      </c>
      <c r="M88" s="36"/>
      <c r="N88" s="69">
        <f>$D88*M88*100</f>
        <v>0</v>
      </c>
      <c r="P88" s="12" t="str">
        <f t="shared" si="86"/>
        <v>- Other</v>
      </c>
    </row>
    <row r="89" spans="1:16" ht="11.25" customHeight="1" outlineLevel="1">
      <c r="A89" s="96" t="s">
        <v>162</v>
      </c>
      <c r="B89" s="96"/>
      <c r="C89" s="97"/>
      <c r="D89" s="47">
        <f>SUM(D81:D88)</f>
        <v>0.05</v>
      </c>
      <c r="E89" s="41"/>
      <c r="F89" s="21">
        <f>SUM(F81:F88)</f>
        <v>0</v>
      </c>
      <c r="G89" s="41"/>
      <c r="H89" s="21">
        <f>SUM(H81:H88)</f>
        <v>0</v>
      </c>
      <c r="I89" s="41"/>
      <c r="J89" s="21">
        <f>SUM(J81:J88)</f>
        <v>0</v>
      </c>
      <c r="K89" s="41"/>
      <c r="L89" s="21">
        <f>SUM(L81:L88)</f>
        <v>0</v>
      </c>
      <c r="M89" s="41"/>
      <c r="N89" s="70">
        <f>SUM(N81:N88)</f>
        <v>0</v>
      </c>
      <c r="P89" s="61" t="str">
        <f t="shared" si="86"/>
        <v>Interim total 2.5</v>
      </c>
    </row>
    <row r="90" spans="1:16" ht="11.25" customHeight="1">
      <c r="A90" s="76" t="s">
        <v>27</v>
      </c>
      <c r="B90" s="110" t="s">
        <v>200</v>
      </c>
      <c r="C90" s="111"/>
      <c r="D90" s="57"/>
      <c r="E90" s="35"/>
      <c r="F90" s="30"/>
      <c r="G90" s="35"/>
      <c r="H90" s="30"/>
      <c r="I90" s="35"/>
      <c r="J90" s="30"/>
      <c r="K90" s="35"/>
      <c r="L90" s="30"/>
      <c r="M90" s="35"/>
      <c r="N90" s="72"/>
      <c r="P90" s="61" t="str">
        <f t="shared" si="86"/>
        <v>Short-term expert pool (1) (in accordance with ToR provisions/criteria)</v>
      </c>
    </row>
    <row r="91" spans="1:16" ht="10">
      <c r="A91" s="74" t="s">
        <v>52</v>
      </c>
      <c r="B91" s="98" t="s">
        <v>146</v>
      </c>
      <c r="C91" s="99"/>
      <c r="D91" s="45">
        <v>0.01</v>
      </c>
      <c r="E91" s="24"/>
      <c r="F91" s="19">
        <f t="shared" ref="F91:H96" si="112">$D91*E91*100</f>
        <v>0</v>
      </c>
      <c r="G91" s="24"/>
      <c r="H91" s="19">
        <f t="shared" si="112"/>
        <v>0</v>
      </c>
      <c r="I91" s="24"/>
      <c r="J91" s="19">
        <f t="shared" ref="J91" si="113">$D91*I91*100</f>
        <v>0</v>
      </c>
      <c r="K91" s="24"/>
      <c r="L91" s="19">
        <f t="shared" ref="L91" si="114">$D91*K91*100</f>
        <v>0</v>
      </c>
      <c r="M91" s="24"/>
      <c r="N91" s="67">
        <f t="shared" ref="N91" si="115">$D91*M91*100</f>
        <v>0</v>
      </c>
      <c r="P91" s="12" t="str">
        <f t="shared" si="86"/>
        <v>- Qualifications</v>
      </c>
    </row>
    <row r="92" spans="1:16" ht="10">
      <c r="A92" s="74" t="s">
        <v>53</v>
      </c>
      <c r="B92" s="98" t="s">
        <v>147</v>
      </c>
      <c r="C92" s="99"/>
      <c r="D92" s="45">
        <v>0</v>
      </c>
      <c r="E92" s="24"/>
      <c r="F92" s="19">
        <f t="shared" si="112"/>
        <v>0</v>
      </c>
      <c r="G92" s="24"/>
      <c r="H92" s="19">
        <f t="shared" si="112"/>
        <v>0</v>
      </c>
      <c r="I92" s="24"/>
      <c r="J92" s="19">
        <f t="shared" ref="J92" si="116">$D92*I92*100</f>
        <v>0</v>
      </c>
      <c r="K92" s="24"/>
      <c r="L92" s="19">
        <f t="shared" ref="L92" si="117">$D92*K92*100</f>
        <v>0</v>
      </c>
      <c r="M92" s="24"/>
      <c r="N92" s="67">
        <f t="shared" ref="N92" si="118">$D92*M92*100</f>
        <v>0</v>
      </c>
      <c r="P92" s="12" t="str">
        <f t="shared" si="86"/>
        <v>- Language</v>
      </c>
    </row>
    <row r="93" spans="1:16" ht="10">
      <c r="A93" s="74" t="s">
        <v>54</v>
      </c>
      <c r="B93" s="100" t="s">
        <v>148</v>
      </c>
      <c r="C93" s="101"/>
      <c r="D93" s="45">
        <v>0</v>
      </c>
      <c r="E93" s="24"/>
      <c r="F93" s="19">
        <f t="shared" si="112"/>
        <v>0</v>
      </c>
      <c r="G93" s="24"/>
      <c r="H93" s="19">
        <f t="shared" si="112"/>
        <v>0</v>
      </c>
      <c r="I93" s="24"/>
      <c r="J93" s="19">
        <f t="shared" ref="J93" si="119">$D93*I93*100</f>
        <v>0</v>
      </c>
      <c r="K93" s="24"/>
      <c r="L93" s="19">
        <f t="shared" ref="L93" si="120">$D93*K93*100</f>
        <v>0</v>
      </c>
      <c r="M93" s="24"/>
      <c r="N93" s="67">
        <f t="shared" ref="N93" si="121">$D93*M93*100</f>
        <v>0</v>
      </c>
      <c r="P93" s="12" t="str">
        <f t="shared" si="86"/>
        <v>- General professional experience</v>
      </c>
    </row>
    <row r="94" spans="1:16" ht="10">
      <c r="A94" s="74" t="s">
        <v>55</v>
      </c>
      <c r="B94" s="100" t="s">
        <v>149</v>
      </c>
      <c r="C94" s="101"/>
      <c r="D94" s="45">
        <v>0.03</v>
      </c>
      <c r="E94" s="24"/>
      <c r="F94" s="19">
        <f t="shared" si="112"/>
        <v>0</v>
      </c>
      <c r="G94" s="24"/>
      <c r="H94" s="19">
        <f t="shared" si="112"/>
        <v>0</v>
      </c>
      <c r="I94" s="24"/>
      <c r="J94" s="19">
        <f t="shared" ref="J94" si="122">$D94*I94*100</f>
        <v>0</v>
      </c>
      <c r="K94" s="24"/>
      <c r="L94" s="19">
        <f t="shared" ref="L94" si="123">$D94*K94*100</f>
        <v>0</v>
      </c>
      <c r="M94" s="24"/>
      <c r="N94" s="67">
        <f t="shared" ref="N94" si="124">$D94*M94*100</f>
        <v>0</v>
      </c>
      <c r="P94" s="12" t="str">
        <f t="shared" si="86"/>
        <v>- Specific professional experience</v>
      </c>
    </row>
    <row r="95" spans="1:16" ht="10">
      <c r="A95" s="74" t="s">
        <v>56</v>
      </c>
      <c r="B95" s="100" t="s">
        <v>151</v>
      </c>
      <c r="C95" s="101"/>
      <c r="D95" s="45">
        <v>0</v>
      </c>
      <c r="E95" s="24"/>
      <c r="F95" s="19">
        <f t="shared" si="112"/>
        <v>0</v>
      </c>
      <c r="G95" s="24"/>
      <c r="H95" s="19">
        <f t="shared" si="112"/>
        <v>0</v>
      </c>
      <c r="I95" s="24"/>
      <c r="J95" s="19">
        <f t="shared" ref="J95" si="125">$D95*I95*100</f>
        <v>0</v>
      </c>
      <c r="K95" s="24"/>
      <c r="L95" s="19">
        <f t="shared" ref="L95" si="126">$D95*K95*100</f>
        <v>0</v>
      </c>
      <c r="M95" s="24"/>
      <c r="N95" s="67">
        <f t="shared" ref="N95" si="127">$D95*M95*100</f>
        <v>0</v>
      </c>
      <c r="P95" s="12" t="str">
        <f t="shared" si="86"/>
        <v>- Regional experience</v>
      </c>
    </row>
    <row r="96" spans="1:16" ht="10">
      <c r="A96" s="74" t="s">
        <v>57</v>
      </c>
      <c r="B96" s="100" t="s">
        <v>152</v>
      </c>
      <c r="C96" s="101"/>
      <c r="D96" s="45">
        <v>0</v>
      </c>
      <c r="E96" s="24"/>
      <c r="F96" s="19">
        <f t="shared" si="112"/>
        <v>0</v>
      </c>
      <c r="G96" s="24"/>
      <c r="H96" s="19">
        <f t="shared" si="112"/>
        <v>0</v>
      </c>
      <c r="I96" s="24"/>
      <c r="J96" s="19">
        <f t="shared" ref="J96" si="128">$D96*I96*100</f>
        <v>0</v>
      </c>
      <c r="K96" s="24"/>
      <c r="L96" s="19">
        <f t="shared" ref="L96" si="129">$D96*K96*100</f>
        <v>0</v>
      </c>
      <c r="M96" s="24"/>
      <c r="N96" s="67">
        <f t="shared" ref="N96" si="130">$D96*M96*100</f>
        <v>0</v>
      </c>
      <c r="P96" s="12" t="str">
        <f t="shared" si="86"/>
        <v>- Development cooperation experience</v>
      </c>
    </row>
    <row r="97" spans="1:16" ht="10">
      <c r="A97" s="74" t="s">
        <v>58</v>
      </c>
      <c r="B97" s="108" t="s">
        <v>153</v>
      </c>
      <c r="C97" s="109"/>
      <c r="D97" s="45">
        <v>0</v>
      </c>
      <c r="E97" s="36"/>
      <c r="F97" s="20">
        <f>$D97*E97*100</f>
        <v>0</v>
      </c>
      <c r="G97" s="36"/>
      <c r="H97" s="20">
        <f>$D97*G97*100</f>
        <v>0</v>
      </c>
      <c r="I97" s="36"/>
      <c r="J97" s="20">
        <f>$D97*I97*100</f>
        <v>0</v>
      </c>
      <c r="K97" s="36"/>
      <c r="L97" s="20">
        <f>$D97*K97*100</f>
        <v>0</v>
      </c>
      <c r="M97" s="36"/>
      <c r="N97" s="69">
        <f>$D97*M97*100</f>
        <v>0</v>
      </c>
      <c r="P97" s="12" t="str">
        <f t="shared" si="86"/>
        <v>- Other</v>
      </c>
    </row>
    <row r="98" spans="1:16" ht="11.25" customHeight="1" outlineLevel="1">
      <c r="A98" s="96" t="s">
        <v>164</v>
      </c>
      <c r="B98" s="96"/>
      <c r="C98" s="97"/>
      <c r="D98" s="47">
        <f>SUM(D91:D97)</f>
        <v>0.04</v>
      </c>
      <c r="E98" s="41"/>
      <c r="F98" s="21">
        <f>SUM(F91:F97)</f>
        <v>0</v>
      </c>
      <c r="G98" s="41"/>
      <c r="H98" s="21">
        <f>SUM(H91:H97)</f>
        <v>0</v>
      </c>
      <c r="I98" s="41"/>
      <c r="J98" s="21">
        <f>SUM(J91:J97)</f>
        <v>0</v>
      </c>
      <c r="K98" s="41"/>
      <c r="L98" s="21">
        <f>SUM(L91:L97)</f>
        <v>0</v>
      </c>
      <c r="M98" s="41"/>
      <c r="N98" s="70">
        <f>SUM(N91:N97)</f>
        <v>0</v>
      </c>
      <c r="P98" s="61" t="str">
        <f t="shared" si="86"/>
        <v>Interim total 2.6</v>
      </c>
    </row>
    <row r="99" spans="1:16" ht="11.25" customHeight="1">
      <c r="A99" s="76" t="s">
        <v>64</v>
      </c>
      <c r="B99" s="110" t="s">
        <v>165</v>
      </c>
      <c r="C99" s="111"/>
      <c r="D99" s="57"/>
      <c r="E99" s="35"/>
      <c r="F99" s="30"/>
      <c r="G99" s="35"/>
      <c r="H99" s="30"/>
      <c r="I99" s="35"/>
      <c r="J99" s="30"/>
      <c r="K99" s="35"/>
      <c r="L99" s="30"/>
      <c r="M99" s="35"/>
      <c r="N99" s="72"/>
      <c r="P99" s="61" t="str">
        <f t="shared" si="86"/>
        <v>Short-term expert pool 2 (in accordance with ToR provisions/criteria)</v>
      </c>
    </row>
    <row r="100" spans="1:16" ht="10">
      <c r="A100" s="74" t="s">
        <v>65</v>
      </c>
      <c r="B100" s="98" t="s">
        <v>146</v>
      </c>
      <c r="C100" s="99"/>
      <c r="D100" s="45">
        <v>0</v>
      </c>
      <c r="E100" s="24"/>
      <c r="F100" s="19">
        <f t="shared" ref="F100:H105" si="131">$D100*E100*100</f>
        <v>0</v>
      </c>
      <c r="G100" s="24"/>
      <c r="H100" s="19">
        <f t="shared" si="131"/>
        <v>0</v>
      </c>
      <c r="I100" s="24"/>
      <c r="J100" s="19">
        <f t="shared" ref="J100" si="132">$D100*I100*100</f>
        <v>0</v>
      </c>
      <c r="K100" s="24"/>
      <c r="L100" s="19">
        <f t="shared" ref="L100" si="133">$D100*K100*100</f>
        <v>0</v>
      </c>
      <c r="M100" s="24"/>
      <c r="N100" s="67">
        <f t="shared" ref="N100" si="134">$D100*M100*100</f>
        <v>0</v>
      </c>
      <c r="P100" s="12" t="str">
        <f t="shared" si="86"/>
        <v>- Qualifications</v>
      </c>
    </row>
    <row r="101" spans="1:16" ht="10">
      <c r="A101" s="74" t="s">
        <v>66</v>
      </c>
      <c r="B101" s="98" t="s">
        <v>147</v>
      </c>
      <c r="C101" s="99"/>
      <c r="D101" s="45">
        <v>0</v>
      </c>
      <c r="E101" s="24"/>
      <c r="F101" s="19">
        <f t="shared" si="131"/>
        <v>0</v>
      </c>
      <c r="G101" s="24"/>
      <c r="H101" s="19">
        <f t="shared" si="131"/>
        <v>0</v>
      </c>
      <c r="I101" s="24"/>
      <c r="J101" s="19">
        <f t="shared" ref="J101" si="135">$D101*I101*100</f>
        <v>0</v>
      </c>
      <c r="K101" s="24"/>
      <c r="L101" s="19">
        <f t="shared" ref="L101" si="136">$D101*K101*100</f>
        <v>0</v>
      </c>
      <c r="M101" s="24"/>
      <c r="N101" s="67">
        <f t="shared" ref="N101" si="137">$D101*M101*100</f>
        <v>0</v>
      </c>
      <c r="P101" s="12" t="str">
        <f t="shared" si="86"/>
        <v>- Language</v>
      </c>
    </row>
    <row r="102" spans="1:16" ht="10">
      <c r="A102" s="75" t="s">
        <v>67</v>
      </c>
      <c r="B102" s="100" t="s">
        <v>148</v>
      </c>
      <c r="C102" s="101"/>
      <c r="D102" s="45">
        <v>0</v>
      </c>
      <c r="E102" s="24"/>
      <c r="F102" s="19">
        <f t="shared" si="131"/>
        <v>0</v>
      </c>
      <c r="G102" s="24"/>
      <c r="H102" s="19">
        <f t="shared" si="131"/>
        <v>0</v>
      </c>
      <c r="I102" s="24"/>
      <c r="J102" s="19">
        <f t="shared" ref="J102" si="138">$D102*I102*100</f>
        <v>0</v>
      </c>
      <c r="K102" s="24"/>
      <c r="L102" s="19">
        <f t="shared" ref="L102" si="139">$D102*K102*100</f>
        <v>0</v>
      </c>
      <c r="M102" s="24"/>
      <c r="N102" s="67">
        <f t="shared" ref="N102" si="140">$D102*M102*100</f>
        <v>0</v>
      </c>
      <c r="P102" s="12" t="str">
        <f t="shared" si="86"/>
        <v>- General professional experience</v>
      </c>
    </row>
    <row r="103" spans="1:16" ht="10">
      <c r="A103" s="74" t="s">
        <v>68</v>
      </c>
      <c r="B103" s="100" t="s">
        <v>149</v>
      </c>
      <c r="C103" s="101"/>
      <c r="D103" s="45">
        <v>0</v>
      </c>
      <c r="E103" s="24"/>
      <c r="F103" s="19">
        <f t="shared" si="131"/>
        <v>0</v>
      </c>
      <c r="G103" s="24"/>
      <c r="H103" s="19">
        <f t="shared" si="131"/>
        <v>0</v>
      </c>
      <c r="I103" s="24"/>
      <c r="J103" s="19">
        <f t="shared" ref="J103" si="141">$D103*I103*100</f>
        <v>0</v>
      </c>
      <c r="K103" s="24"/>
      <c r="L103" s="19">
        <f t="shared" ref="L103" si="142">$D103*K103*100</f>
        <v>0</v>
      </c>
      <c r="M103" s="24"/>
      <c r="N103" s="67">
        <f t="shared" ref="N103" si="143">$D103*M103*100</f>
        <v>0</v>
      </c>
      <c r="P103" s="12" t="str">
        <f t="shared" si="86"/>
        <v>- Specific professional experience</v>
      </c>
    </row>
    <row r="104" spans="1:16" ht="10">
      <c r="A104" s="74" t="s">
        <v>69</v>
      </c>
      <c r="B104" s="100" t="s">
        <v>151</v>
      </c>
      <c r="C104" s="101"/>
      <c r="D104" s="45">
        <v>0</v>
      </c>
      <c r="E104" s="24"/>
      <c r="F104" s="19">
        <f t="shared" si="131"/>
        <v>0</v>
      </c>
      <c r="G104" s="24"/>
      <c r="H104" s="19">
        <f t="shared" si="131"/>
        <v>0</v>
      </c>
      <c r="I104" s="24"/>
      <c r="J104" s="19">
        <f t="shared" ref="J104" si="144">$D104*I104*100</f>
        <v>0</v>
      </c>
      <c r="K104" s="24"/>
      <c r="L104" s="19">
        <f t="shared" ref="L104" si="145">$D104*K104*100</f>
        <v>0</v>
      </c>
      <c r="M104" s="24"/>
      <c r="N104" s="67">
        <f t="shared" ref="N104" si="146">$D104*M104*100</f>
        <v>0</v>
      </c>
      <c r="P104" s="12" t="str">
        <f t="shared" si="86"/>
        <v>- Regional experience</v>
      </c>
    </row>
    <row r="105" spans="1:16" ht="10">
      <c r="A105" s="74" t="s">
        <v>70</v>
      </c>
      <c r="B105" s="100" t="s">
        <v>152</v>
      </c>
      <c r="C105" s="101"/>
      <c r="D105" s="45">
        <v>0</v>
      </c>
      <c r="E105" s="24"/>
      <c r="F105" s="19">
        <f t="shared" si="131"/>
        <v>0</v>
      </c>
      <c r="G105" s="24"/>
      <c r="H105" s="19">
        <f t="shared" si="131"/>
        <v>0</v>
      </c>
      <c r="I105" s="24"/>
      <c r="J105" s="19">
        <f t="shared" ref="J105" si="147">$D105*I105*100</f>
        <v>0</v>
      </c>
      <c r="K105" s="24"/>
      <c r="L105" s="19">
        <f t="shared" ref="L105" si="148">$D105*K105*100</f>
        <v>0</v>
      </c>
      <c r="M105" s="24"/>
      <c r="N105" s="67">
        <f t="shared" ref="N105" si="149">$D105*M105*100</f>
        <v>0</v>
      </c>
      <c r="P105" s="12" t="str">
        <f t="shared" si="86"/>
        <v>- Development cooperation experience</v>
      </c>
    </row>
    <row r="106" spans="1:16" ht="10">
      <c r="A106" s="74" t="s">
        <v>71</v>
      </c>
      <c r="B106" s="108" t="s">
        <v>153</v>
      </c>
      <c r="C106" s="109"/>
      <c r="D106" s="45">
        <v>0</v>
      </c>
      <c r="E106" s="36"/>
      <c r="F106" s="20">
        <f>$D106*E106*100</f>
        <v>0</v>
      </c>
      <c r="G106" s="36"/>
      <c r="H106" s="20">
        <f>$D106*G106*100</f>
        <v>0</v>
      </c>
      <c r="I106" s="36"/>
      <c r="J106" s="20">
        <f>$D106*I106*100</f>
        <v>0</v>
      </c>
      <c r="K106" s="36"/>
      <c r="L106" s="20">
        <f>$D106*K106*100</f>
        <v>0</v>
      </c>
      <c r="M106" s="36"/>
      <c r="N106" s="69">
        <f>$D106*M106*100</f>
        <v>0</v>
      </c>
      <c r="P106" s="12" t="str">
        <f t="shared" si="86"/>
        <v>- Other</v>
      </c>
    </row>
    <row r="107" spans="1:16" ht="11.25" customHeight="1" outlineLevel="1">
      <c r="A107" s="96" t="s">
        <v>166</v>
      </c>
      <c r="B107" s="96"/>
      <c r="C107" s="97"/>
      <c r="D107" s="47">
        <f>SUM(D100:D106)</f>
        <v>0</v>
      </c>
      <c r="E107" s="41"/>
      <c r="F107" s="21">
        <f>SUM(F100:F106)</f>
        <v>0</v>
      </c>
      <c r="G107" s="41"/>
      <c r="H107" s="21">
        <f>SUM(H100:H106)</f>
        <v>0</v>
      </c>
      <c r="I107" s="41"/>
      <c r="J107" s="21">
        <f>SUM(J100:J106)</f>
        <v>0</v>
      </c>
      <c r="K107" s="41"/>
      <c r="L107" s="21">
        <f>SUM(L100:L106)</f>
        <v>0</v>
      </c>
      <c r="M107" s="41"/>
      <c r="N107" s="70">
        <f>SUM(N100:N106)</f>
        <v>0</v>
      </c>
      <c r="P107" s="61" t="str">
        <f t="shared" si="86"/>
        <v>Interim total 2.7</v>
      </c>
    </row>
    <row r="108" spans="1:16" ht="22.5" customHeight="1">
      <c r="A108" s="76" t="s">
        <v>72</v>
      </c>
      <c r="B108" s="110" t="s">
        <v>167</v>
      </c>
      <c r="C108" s="111"/>
      <c r="D108" s="57"/>
      <c r="E108" s="35"/>
      <c r="F108" s="30"/>
      <c r="G108" s="35"/>
      <c r="H108" s="30"/>
      <c r="I108" s="35"/>
      <c r="J108" s="30"/>
      <c r="K108" s="35"/>
      <c r="L108" s="30"/>
      <c r="M108" s="35"/>
      <c r="N108" s="72"/>
      <c r="P108" s="61" t="str">
        <f t="shared" si="86"/>
        <v>Assessment of proposed personnel for non-specified positions (provided permissible under ToRs)</v>
      </c>
    </row>
    <row r="109" spans="1:16" ht="33.75" customHeight="1">
      <c r="A109" s="75" t="s">
        <v>73</v>
      </c>
      <c r="B109" s="153" t="s">
        <v>168</v>
      </c>
      <c r="C109" s="154"/>
      <c r="D109" s="45">
        <v>0</v>
      </c>
      <c r="E109" s="24"/>
      <c r="F109" s="19">
        <f t="shared" ref="F109:H110" si="150">$D109*E109*100</f>
        <v>0</v>
      </c>
      <c r="G109" s="24"/>
      <c r="H109" s="19">
        <f t="shared" si="150"/>
        <v>0</v>
      </c>
      <c r="I109" s="24"/>
      <c r="J109" s="19">
        <f t="shared" ref="J109" si="151">$D109*I109*100</f>
        <v>0</v>
      </c>
      <c r="K109" s="24"/>
      <c r="L109" s="19">
        <f t="shared" ref="L109" si="152">$D109*K109*100</f>
        <v>0</v>
      </c>
      <c r="M109" s="24"/>
      <c r="N109" s="67">
        <f t="shared" ref="N109" si="153">$D109*M109*100</f>
        <v>0</v>
      </c>
      <c r="P109" s="12" t="str">
        <f t="shared" si="86"/>
        <v>Composition and sufficient assignment duration of the team in order to perform the tasks specified in the schedule and personnel assignment plan</v>
      </c>
    </row>
    <row r="110" spans="1:16" ht="33.75" customHeight="1">
      <c r="A110" s="74" t="s">
        <v>74</v>
      </c>
      <c r="B110" s="151" t="s">
        <v>169</v>
      </c>
      <c r="C110" s="152"/>
      <c r="D110" s="45">
        <v>0</v>
      </c>
      <c r="E110" s="24"/>
      <c r="F110" s="19">
        <f t="shared" si="150"/>
        <v>0</v>
      </c>
      <c r="G110" s="24"/>
      <c r="H110" s="19">
        <f t="shared" si="150"/>
        <v>0</v>
      </c>
      <c r="I110" s="24"/>
      <c r="J110" s="19">
        <f t="shared" ref="J110" si="154">$D110*I110*100</f>
        <v>0</v>
      </c>
      <c r="K110" s="24"/>
      <c r="L110" s="19">
        <f t="shared" ref="L110" si="155">$D110*K110*100</f>
        <v>0</v>
      </c>
      <c r="M110" s="24"/>
      <c r="N110" s="67">
        <f t="shared" ref="N110" si="156">$D110*M110*100</f>
        <v>0</v>
      </c>
      <c r="P110" s="12" t="str">
        <f t="shared" si="86"/>
        <v>Qualifications and sufficient assignment duration of the team (professional experience and other specific experience) in order to process theme 1</v>
      </c>
    </row>
    <row r="111" spans="1:16" ht="33.75" customHeight="1">
      <c r="A111" s="75" t="s">
        <v>75</v>
      </c>
      <c r="B111" s="112" t="s">
        <v>170</v>
      </c>
      <c r="C111" s="113"/>
      <c r="D111" s="45">
        <v>0</v>
      </c>
      <c r="E111" s="36"/>
      <c r="F111" s="20">
        <f>$D111*E111*100</f>
        <v>0</v>
      </c>
      <c r="G111" s="36"/>
      <c r="H111" s="20">
        <f>$D111*G111*100</f>
        <v>0</v>
      </c>
      <c r="I111" s="36"/>
      <c r="J111" s="20">
        <f>$D111*I111*100</f>
        <v>0</v>
      </c>
      <c r="K111" s="36"/>
      <c r="L111" s="20">
        <f>$D111*K111*100</f>
        <v>0</v>
      </c>
      <c r="M111" s="36"/>
      <c r="N111" s="69">
        <f>$D111*M111*100</f>
        <v>0</v>
      </c>
      <c r="P111" s="12" t="str">
        <f t="shared" si="86"/>
        <v>Qualifications and sufficient assignment duration of the team (professional experience and other specific experience) in order to process theme 2</v>
      </c>
    </row>
    <row r="112" spans="1:16" ht="11.25" customHeight="1" outlineLevel="1">
      <c r="A112" s="96" t="s">
        <v>171</v>
      </c>
      <c r="B112" s="96"/>
      <c r="C112" s="97"/>
      <c r="D112" s="47">
        <f>SUM(D109:D111)</f>
        <v>0</v>
      </c>
      <c r="E112" s="41"/>
      <c r="F112" s="21">
        <f>SUM(F109:F111)</f>
        <v>0</v>
      </c>
      <c r="G112" s="41"/>
      <c r="H112" s="21">
        <f>SUM(H109:H111)</f>
        <v>0</v>
      </c>
      <c r="I112" s="41"/>
      <c r="J112" s="21">
        <f>SUM(J109:J111)</f>
        <v>0</v>
      </c>
      <c r="K112" s="41"/>
      <c r="L112" s="21">
        <f>SUM(L109:L111)</f>
        <v>0</v>
      </c>
      <c r="M112" s="41"/>
      <c r="N112" s="70">
        <f>SUM(N109:N111)</f>
        <v>0</v>
      </c>
      <c r="P112" s="61" t="str">
        <f t="shared" si="86"/>
        <v>Interim total 2.8</v>
      </c>
    </row>
    <row r="113" spans="1:16" ht="11.25" customHeight="1">
      <c r="A113" s="118" t="s">
        <v>172</v>
      </c>
      <c r="B113" s="118"/>
      <c r="C113" s="119"/>
      <c r="D113" s="48">
        <f>SUM(D49,D59,D69,D79,D89,D98,D107,D112)</f>
        <v>0.55000000000000004</v>
      </c>
      <c r="E113" s="28"/>
      <c r="F113" s="29">
        <f>SUM(F49,F59,F69,F79,F89,F98,F107,F112)</f>
        <v>0</v>
      </c>
      <c r="G113" s="28"/>
      <c r="H113" s="29">
        <f>SUM(H49,H59,H69,H79,H89,H98,H107,H112)</f>
        <v>0</v>
      </c>
      <c r="I113" s="28"/>
      <c r="J113" s="29">
        <f>SUM(J49,J59,J69,J79,J89,J98,J107,J112)</f>
        <v>0</v>
      </c>
      <c r="K113" s="28"/>
      <c r="L113" s="29">
        <f>SUM(L49,L59,L69,L79,L89,L98,L107,L112)</f>
        <v>0</v>
      </c>
      <c r="M113" s="28"/>
      <c r="N113" s="73">
        <f>SUM(N49,N59,N69,N79,N89,N98,N107,N112)</f>
        <v>0</v>
      </c>
      <c r="P113" s="61" t="str">
        <f t="shared" si="86"/>
        <v>Total 2</v>
      </c>
    </row>
    <row r="114" spans="1:16" ht="12.75" customHeight="1">
      <c r="A114" s="144" t="s">
        <v>173</v>
      </c>
      <c r="B114" s="144"/>
      <c r="C114" s="145"/>
      <c r="D114" s="50">
        <f>D38+D113</f>
        <v>1</v>
      </c>
      <c r="E114" s="37"/>
      <c r="F114" s="38">
        <f>F38+F113</f>
        <v>0</v>
      </c>
      <c r="G114" s="37"/>
      <c r="H114" s="38">
        <f>H38+H113</f>
        <v>0</v>
      </c>
      <c r="I114" s="37"/>
      <c r="J114" s="38">
        <f>J38+J113</f>
        <v>0</v>
      </c>
      <c r="K114" s="37"/>
      <c r="L114" s="38">
        <f>L38+L113</f>
        <v>0</v>
      </c>
      <c r="M114" s="37"/>
      <c r="N114" s="77">
        <f>N38+N113</f>
        <v>0</v>
      </c>
      <c r="P114" s="61" t="str">
        <f t="shared" si="86"/>
        <v>Overall total 1 + 2</v>
      </c>
    </row>
    <row r="115" spans="1:16" ht="12.75" customHeight="1">
      <c r="A115" s="144" t="s">
        <v>174</v>
      </c>
      <c r="B115" s="144"/>
      <c r="C115" s="145"/>
      <c r="D115" s="39"/>
      <c r="E115" s="40"/>
      <c r="F115" s="51">
        <f>F114/1000</f>
        <v>0</v>
      </c>
      <c r="G115" s="40"/>
      <c r="H115" s="51">
        <f>H114/1000</f>
        <v>0</v>
      </c>
      <c r="I115" s="40"/>
      <c r="J115" s="51">
        <f>J114/1000</f>
        <v>0</v>
      </c>
      <c r="K115" s="40"/>
      <c r="L115" s="51">
        <f>L114/1000</f>
        <v>0</v>
      </c>
      <c r="M115" s="40"/>
      <c r="N115" s="78">
        <f>N114/1000</f>
        <v>0</v>
      </c>
      <c r="P115" s="61" t="str">
        <f t="shared" si="86"/>
        <v>Assessment in %</v>
      </c>
    </row>
    <row r="116" spans="1:16" ht="12.75" customHeight="1">
      <c r="A116" s="144" t="s">
        <v>175</v>
      </c>
      <c r="B116" s="144"/>
      <c r="C116" s="145"/>
      <c r="D116" s="42"/>
      <c r="E116" s="44"/>
      <c r="F116" s="43">
        <f>_xlfn.RANK.EQ(F115,Wertung)</f>
        <v>1</v>
      </c>
      <c r="G116" s="44"/>
      <c r="H116" s="43">
        <f>_xlfn.RANK.EQ(H115,Wertung)</f>
        <v>1</v>
      </c>
      <c r="I116" s="44"/>
      <c r="J116" s="43">
        <f>_xlfn.RANK.EQ(J115,Wertung)</f>
        <v>1</v>
      </c>
      <c r="K116" s="44"/>
      <c r="L116" s="43">
        <f>_xlfn.RANK.EQ(L115,Wertung)</f>
        <v>1</v>
      </c>
      <c r="M116" s="44"/>
      <c r="N116" s="79">
        <f>_xlfn.RANK.EQ(N115,Wertung)</f>
        <v>1</v>
      </c>
      <c r="P116" s="61" t="str">
        <f t="shared" si="86"/>
        <v>Ranking</v>
      </c>
    </row>
    <row r="117" spans="1:16" ht="10">
      <c r="E117" s="2"/>
      <c r="G117" s="2"/>
      <c r="I117" s="2"/>
      <c r="K117" s="2"/>
      <c r="M117" s="1"/>
    </row>
    <row r="118" spans="1:16" ht="22.5" customHeight="1">
      <c r="A118" s="126" t="s">
        <v>176</v>
      </c>
      <c r="B118" s="126"/>
      <c r="C118" s="126"/>
      <c r="D118" s="126"/>
      <c r="E118" s="126"/>
      <c r="F118" s="126"/>
      <c r="G118" s="126"/>
      <c r="H118" s="126"/>
      <c r="I118" s="126"/>
      <c r="J118" s="126"/>
      <c r="K118" s="126"/>
      <c r="L118" s="126"/>
      <c r="M118" s="126"/>
      <c r="N118" s="126"/>
    </row>
    <row r="119" spans="1:16" ht="37.75" customHeight="1">
      <c r="A119" s="146"/>
      <c r="B119" s="146"/>
      <c r="C119" s="146"/>
      <c r="E119" s="2"/>
      <c r="G119" s="2"/>
      <c r="I119" s="95"/>
      <c r="J119" s="95"/>
      <c r="K119" s="95"/>
      <c r="L119" s="95"/>
      <c r="M119" s="95"/>
      <c r="N119" s="95"/>
    </row>
    <row r="120" spans="1:16" ht="12" customHeight="1">
      <c r="B120" s="13"/>
      <c r="E120" s="2"/>
      <c r="G120" s="2"/>
      <c r="I120" s="140" t="s">
        <v>184</v>
      </c>
      <c r="J120" s="141"/>
      <c r="K120" s="141"/>
      <c r="L120" s="141"/>
      <c r="M120" s="141"/>
      <c r="N120" s="141"/>
    </row>
  </sheetData>
  <sheetProtection selectLockedCells="1"/>
  <mergeCells count="136">
    <mergeCell ref="B110:C110"/>
    <mergeCell ref="B109:C109"/>
    <mergeCell ref="B13:C13"/>
    <mergeCell ref="B32:C32"/>
    <mergeCell ref="C5:E5"/>
    <mergeCell ref="C4:E4"/>
    <mergeCell ref="B22:C22"/>
    <mergeCell ref="B25:C25"/>
    <mergeCell ref="B26:C26"/>
    <mergeCell ref="B12:C12"/>
    <mergeCell ref="B17:C17"/>
    <mergeCell ref="B18:C18"/>
    <mergeCell ref="B21:C21"/>
    <mergeCell ref="B37:C37"/>
    <mergeCell ref="B42:C42"/>
    <mergeCell ref="B7:C7"/>
    <mergeCell ref="B8:C8"/>
    <mergeCell ref="B11:C11"/>
    <mergeCell ref="B40:C40"/>
    <mergeCell ref="B10:N10"/>
    <mergeCell ref="B83:C83"/>
    <mergeCell ref="B33:C33"/>
    <mergeCell ref="B29:C29"/>
    <mergeCell ref="B30:C30"/>
    <mergeCell ref="I120:N120"/>
    <mergeCell ref="A15:C15"/>
    <mergeCell ref="B9:C9"/>
    <mergeCell ref="A19:C19"/>
    <mergeCell ref="A23:C23"/>
    <mergeCell ref="A27:C27"/>
    <mergeCell ref="A31:C31"/>
    <mergeCell ref="A36:C36"/>
    <mergeCell ref="A115:C115"/>
    <mergeCell ref="B70:C70"/>
    <mergeCell ref="A118:N118"/>
    <mergeCell ref="A119:C119"/>
    <mergeCell ref="A114:C114"/>
    <mergeCell ref="A116:C116"/>
    <mergeCell ref="B74:C74"/>
    <mergeCell ref="B75:C75"/>
    <mergeCell ref="A79:C79"/>
    <mergeCell ref="A113:C113"/>
    <mergeCell ref="B91:C91"/>
    <mergeCell ref="B39:N39"/>
    <mergeCell ref="B16:C16"/>
    <mergeCell ref="B20:C20"/>
    <mergeCell ref="B24:C24"/>
    <mergeCell ref="B28:C28"/>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14:C14"/>
    <mergeCell ref="B35:C35"/>
    <mergeCell ref="A38:C38"/>
    <mergeCell ref="B93:C93"/>
    <mergeCell ref="B95:C95"/>
    <mergeCell ref="A98:C98"/>
    <mergeCell ref="B77:C77"/>
    <mergeCell ref="B41:C41"/>
    <mergeCell ref="B52:C52"/>
    <mergeCell ref="B43:C43"/>
    <mergeCell ref="B47:C47"/>
    <mergeCell ref="B48:C48"/>
    <mergeCell ref="B60:C60"/>
    <mergeCell ref="B68:C68"/>
    <mergeCell ref="A69:C69"/>
    <mergeCell ref="B84:C84"/>
    <mergeCell ref="B85:C85"/>
    <mergeCell ref="B86:C86"/>
    <mergeCell ref="B51:C51"/>
    <mergeCell ref="B53:C53"/>
    <mergeCell ref="B54:C54"/>
    <mergeCell ref="B50:C50"/>
    <mergeCell ref="A112:C112"/>
    <mergeCell ref="B87:C87"/>
    <mergeCell ref="B88:C88"/>
    <mergeCell ref="B71:C71"/>
    <mergeCell ref="A89:C89"/>
    <mergeCell ref="B99:C99"/>
    <mergeCell ref="B100:C100"/>
    <mergeCell ref="B101:C101"/>
    <mergeCell ref="B102:C102"/>
    <mergeCell ref="B103:C103"/>
    <mergeCell ref="B104:C104"/>
    <mergeCell ref="B105:C105"/>
    <mergeCell ref="B106:C106"/>
    <mergeCell ref="B108:C108"/>
    <mergeCell ref="B97:C97"/>
    <mergeCell ref="B90:C90"/>
    <mergeCell ref="B78:C78"/>
    <mergeCell ref="B96:C96"/>
    <mergeCell ref="B72:C72"/>
    <mergeCell ref="B73:C73"/>
    <mergeCell ref="B80:C80"/>
    <mergeCell ref="B81:C81"/>
    <mergeCell ref="B82:C82"/>
    <mergeCell ref="B111:C111"/>
    <mergeCell ref="I119:N119"/>
    <mergeCell ref="A107:C107"/>
    <mergeCell ref="B92:C92"/>
    <mergeCell ref="B94:C94"/>
    <mergeCell ref="B76:C76"/>
    <mergeCell ref="O5:O6"/>
    <mergeCell ref="A1:J1"/>
    <mergeCell ref="B34:C34"/>
    <mergeCell ref="B55:C55"/>
    <mergeCell ref="B56:C56"/>
    <mergeCell ref="A59:C59"/>
    <mergeCell ref="B57:C57"/>
    <mergeCell ref="B58:C58"/>
    <mergeCell ref="B67:C67"/>
    <mergeCell ref="B61:C61"/>
    <mergeCell ref="B62:C62"/>
    <mergeCell ref="B64:C64"/>
    <mergeCell ref="B63:C63"/>
    <mergeCell ref="B65:C65"/>
    <mergeCell ref="B66:C66"/>
    <mergeCell ref="B44:C44"/>
    <mergeCell ref="B45:C45"/>
    <mergeCell ref="B46:C46"/>
    <mergeCell ref="A49:C49"/>
  </mergeCells>
  <conditionalFormatting sqref="D114">
    <cfRule type="cellIs" dxfId="1" priority="13" operator="notEqual">
      <formula>1</formula>
    </cfRule>
  </conditionalFormatting>
  <dataValidations count="1">
    <dataValidation type="decimal" allowBlank="1" showInputMessage="1" showErrorMessage="1" sqref="D12:D14 D17:D18 D21:D22 D25:D26 D29:D30 D33:D35 D37 D41:D48 D51:D58 D61:D68 D71:D78 D81:D88 D91:D97 D100:D106 D109:D111"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4" max="13" man="1"/>
  </rowBreaks>
  <ignoredErrors>
    <ignoredError sqref="B7 D7:N7 A39 D50 D49 F49 D69 D79 D89 D107 D98 F98 D113 D112 F112 G68 G78 G88 G97 G106 A117:N117 A10 G48 G41 D59 G58 G42 G43 G44 G45 G46 G47 G51 G52 G53 G54 G55 G56 G57 G61 G62 G63 G64 G65 G66 G67 G71 G72 G73 G74 G75 G76 G77 G81 G82 G83 G84 G85 G86 G87 G91 G92 G93 G94 G95 G96 G100 G101 G102 G103 G104 G105 G109 G110 F50:G50 F69:G69 F79:G79 F89:G89 F107:G107 F59:G59 K111 A40 I40 I68 I78 I88 I97 I106 I48 I41 I58 I42 I43 I44 I45 I46 I47 I51 I52 I53 I54 I55 I56 I57 I61 I62 I63 I64 I65 I66 I67 I71 I72 I73 I74 I75 I76 I77 I81 I82 I83 I84 I85 I86 I87 I91 I92 I93 I94 I95 I96 I100 I101 I102 I103 I104 I105 I109 I110 I50 I69 I79 I89 I107 I59 K40 K68 K78 K88 K97 K106 K48 K41 K58 K42 K43 K44 K45 K46 K47 K51 K52 K53 K54 K55 K56 K57 K61 K62 K63 K64 K65 K66 K67 K71 K72 K73 K74 K75 K76 K77 K81 K82 K83 K84 K85 K86 K87 K91 K92 K93 K94 K95 K96 K100 K101 K102 K103 K104 K105 K109 K110 K50 K69 K79 K89 K107 K59 M111 M40 M68 M78 M88 M97 M106 M48 M41 M58 M42 M43 M44 M45 M46 M47 M51 M52 M53 M54 M55 M56 M57 M61 M62 M63 M64 M65 M66 M67 M71 M72 M73 M74 M75 M76 M77 M81 M82 M83 M84 M85 M86 M87 M91 M92 M93 M94 M95 M96 M100 M101 M102 M103 M104 M105 M109 M110 M50 M69 M79 M89 M107 M59 D9:N9 D40:G40" numberStoredAsText="1"/>
    <ignoredError sqref="D19:D20 D36 D23:D24 G22 D27:D28 G26 D31:D32 G30 G35 G37 G21 G25 G29 G33 G34 F15:G15 F19:G20 G38 F23:G24 F27:G28 F31:G32 I22 I26 I30 I35 I37 I21 I25 I29 I33 I34 I15 I19:I20 I38 I23:I24 I27:I28 I31:I32 K22 K26 K30 K35 K37 K21 K25 K29 K33 K34 K15 K19:K20 K38 K23:K24 K27:K28 K31:K32 M22 M26 M30 M35 M37 M21 M25 M29 M33 M34 M15 M19:M20 M38 M23:M24 M27:M28 M31:M32" unlockedFormula="1"/>
    <ignoredError sqref="F36:G36 M36 K36 I36" formula="1" unlockedFormula="1"/>
    <ignoredError sqref="M115 K115 I115 G115 D115:E115 D116:E116 M113 K113 I113 M112 K112 I112 G112 M98 K98 I98 G98 M49 K49 I49 G49 F113:G113 D114 D108 D99 D90 D80 D70 D60 I114 K114 M114 G114 F108:G108 F99:G99 F90:G90 F80:G80 F70:G70 F60:G60 G116 I116 K116 M116 I108 I99 I90 I80 I70 I60 K108 K99 K90 K80 K70 K60 M108 M99 M90 M80 M70 M60" numberStoredAsText="1" unlockedFormula="1"/>
    <ignoredError sqref="A93:A97 A100:A106 A108 A109:A111 A99 A90 A91 A81:A88 A71:A78 A61:A68 A80 A70 A60 A41:A48 A50:A58" twoDigitTextYear="1" numberStoredAsText="1"/>
    <ignoredError sqref="A92 A20:A22 A12:A13 A16:A18 A24:A26 A28:A30 A32:A35 A37" twoDigitTextYear="1"/>
    <ignoredError sqref="H36 J36 L36 N3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tabSelected="1" zoomScaleNormal="100" zoomScaleSheetLayoutView="85" zoomScalePageLayoutView="130" workbookViewId="0">
      <pane ySplit="9" topLeftCell="A76"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03" t="s">
        <v>96</v>
      </c>
      <c r="B1" s="103"/>
      <c r="C1" s="103"/>
      <c r="D1" s="103"/>
      <c r="E1" s="103"/>
      <c r="F1" s="103"/>
      <c r="G1" s="103"/>
      <c r="H1" s="103"/>
      <c r="I1" s="103"/>
      <c r="J1" s="103"/>
      <c r="K1" s="59"/>
      <c r="L1" s="120"/>
      <c r="M1" s="121"/>
      <c r="N1" s="121"/>
      <c r="O1" s="87" t="s">
        <v>183</v>
      </c>
      <c r="P1" s="88"/>
      <c r="Q1" s="60"/>
      <c r="R1" s="60"/>
      <c r="S1" s="60"/>
      <c r="T1" s="60"/>
    </row>
    <row r="2" spans="1:23" ht="14.15" customHeight="1">
      <c r="A2" s="122" t="s">
        <v>98</v>
      </c>
      <c r="B2" s="122"/>
      <c r="C2" s="164" t="str">
        <f>'Bidder 1-5'!C2:E2</f>
        <v>GIZ Ins</v>
      </c>
      <c r="D2" s="165"/>
      <c r="E2" s="165"/>
      <c r="G2" s="123" t="s">
        <v>103</v>
      </c>
      <c r="H2" s="123"/>
      <c r="K2" s="8"/>
      <c r="L2" s="86" t="s">
        <v>104</v>
      </c>
      <c r="M2" s="166" t="str">
        <f>'Bidder 1-5'!M2:N2</f>
        <v>Date: 30/06/2020</v>
      </c>
      <c r="N2" s="166"/>
    </row>
    <row r="3" spans="1:23" ht="14.15" customHeight="1">
      <c r="A3" s="126" t="s">
        <v>99</v>
      </c>
      <c r="B3" s="126"/>
      <c r="C3" s="167">
        <f>'Bidder 1-5'!C3:E3</f>
        <v>0</v>
      </c>
      <c r="D3" s="167"/>
      <c r="E3" s="167"/>
      <c r="G3" s="168" t="str">
        <f>'Bidder 1-5'!G3:K5</f>
        <v xml:space="preserve"> Aviral- Reducing Plastic Waste in the Ganga ( Ganga Plastic City Partnership Project) </v>
      </c>
      <c r="H3" s="169"/>
      <c r="I3" s="169"/>
      <c r="J3" s="169"/>
      <c r="K3" s="169"/>
      <c r="L3" s="5" t="s">
        <v>8</v>
      </c>
      <c r="M3" s="167" t="str">
        <f>'Bidder 1-5'!M3:N3</f>
        <v>PN</v>
      </c>
      <c r="N3" s="167"/>
    </row>
    <row r="4" spans="1:23" ht="14.15" customHeight="1">
      <c r="A4" s="126" t="s">
        <v>100</v>
      </c>
      <c r="B4" s="126"/>
      <c r="C4" s="171" t="str">
        <f>'Bidder 1-5'!C4:E4</f>
        <v>Name</v>
      </c>
      <c r="D4" s="171"/>
      <c r="E4" s="171"/>
      <c r="G4" s="169"/>
      <c r="H4" s="169"/>
      <c r="I4" s="169"/>
      <c r="J4" s="169"/>
      <c r="K4" s="169"/>
      <c r="L4" s="5" t="s">
        <v>105</v>
      </c>
      <c r="M4" s="167" t="str">
        <f>'Bidder 1-5'!M4:N4</f>
        <v>Contract no.</v>
      </c>
      <c r="N4" s="167"/>
    </row>
    <row r="5" spans="1:23" ht="14.15" customHeight="1">
      <c r="A5" s="139" t="s">
        <v>101</v>
      </c>
      <c r="B5" s="139"/>
      <c r="C5" s="172" t="str">
        <f>'Bidder 1-5'!C5:E5</f>
        <v>Individual assessment/overall assessment</v>
      </c>
      <c r="D5" s="172"/>
      <c r="E5" s="172"/>
      <c r="F5" s="6"/>
      <c r="G5" s="170"/>
      <c r="H5" s="170"/>
      <c r="I5" s="170"/>
      <c r="J5" s="170"/>
      <c r="K5" s="170"/>
      <c r="L5" s="52"/>
      <c r="M5" s="131" t="s">
        <v>177</v>
      </c>
      <c r="N5" s="132"/>
      <c r="O5" s="102"/>
      <c r="P5" s="89"/>
      <c r="Q5" s="53"/>
      <c r="R5" s="53"/>
      <c r="S5" s="53"/>
      <c r="T5" s="53"/>
      <c r="U5" s="53"/>
      <c r="V5" s="53"/>
      <c r="W5" s="53"/>
    </row>
    <row r="6" spans="1:23" s="9" customFormat="1" ht="27.75" customHeight="1">
      <c r="A6" s="62"/>
      <c r="B6" s="32"/>
      <c r="C6" s="33"/>
      <c r="D6" s="32"/>
      <c r="E6" s="128" t="s">
        <v>178</v>
      </c>
      <c r="F6" s="129"/>
      <c r="G6" s="128" t="s">
        <v>179</v>
      </c>
      <c r="H6" s="129"/>
      <c r="I6" s="128" t="s">
        <v>180</v>
      </c>
      <c r="J6" s="129"/>
      <c r="K6" s="128" t="s">
        <v>181</v>
      </c>
      <c r="L6" s="129"/>
      <c r="M6" s="128" t="s">
        <v>182</v>
      </c>
      <c r="N6" s="130"/>
      <c r="O6" s="102"/>
      <c r="P6" s="89"/>
      <c r="Q6" s="53"/>
      <c r="R6" s="53"/>
      <c r="S6" s="53"/>
      <c r="T6" s="53"/>
      <c r="U6" s="53"/>
      <c r="V6" s="53"/>
      <c r="W6" s="53"/>
    </row>
    <row r="7" spans="1:23" ht="9.75" customHeight="1">
      <c r="B7" s="160" t="s">
        <v>1</v>
      </c>
      <c r="C7" s="161"/>
      <c r="D7" s="31" t="s">
        <v>0</v>
      </c>
      <c r="E7" s="16" t="s">
        <v>2</v>
      </c>
      <c r="F7" s="17" t="s">
        <v>3</v>
      </c>
      <c r="G7" s="16" t="s">
        <v>2</v>
      </c>
      <c r="H7" s="17" t="s">
        <v>3</v>
      </c>
      <c r="I7" s="16" t="s">
        <v>2</v>
      </c>
      <c r="J7" s="17" t="s">
        <v>3</v>
      </c>
      <c r="K7" s="16" t="s">
        <v>2</v>
      </c>
      <c r="L7" s="17" t="s">
        <v>3</v>
      </c>
      <c r="M7" s="16" t="s">
        <v>2</v>
      </c>
      <c r="N7" s="7" t="s">
        <v>3</v>
      </c>
    </row>
    <row r="8" spans="1:23" ht="10.4" customHeight="1">
      <c r="B8" s="162" t="s">
        <v>111</v>
      </c>
      <c r="C8" s="163"/>
      <c r="D8" s="14" t="s">
        <v>112</v>
      </c>
      <c r="E8" s="16" t="s">
        <v>113</v>
      </c>
      <c r="F8" s="17" t="s">
        <v>114</v>
      </c>
      <c r="G8" s="16" t="s">
        <v>113</v>
      </c>
      <c r="H8" s="17" t="s">
        <v>114</v>
      </c>
      <c r="I8" s="16" t="s">
        <v>113</v>
      </c>
      <c r="J8" s="17" t="s">
        <v>114</v>
      </c>
      <c r="K8" s="16" t="s">
        <v>113</v>
      </c>
      <c r="L8" s="17" t="s">
        <v>114</v>
      </c>
      <c r="M8" s="16" t="s">
        <v>113</v>
      </c>
      <c r="N8" s="7" t="s">
        <v>114</v>
      </c>
    </row>
    <row r="9" spans="1:23" ht="10">
      <c r="A9" s="63"/>
      <c r="B9" s="142"/>
      <c r="C9" s="143"/>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47" t="s">
        <v>115</v>
      </c>
      <c r="C10" s="148"/>
      <c r="D10" s="148"/>
      <c r="E10" s="148"/>
      <c r="F10" s="148"/>
      <c r="G10" s="148"/>
      <c r="H10" s="148"/>
      <c r="I10" s="148"/>
      <c r="J10" s="148"/>
      <c r="K10" s="148"/>
      <c r="L10" s="148"/>
      <c r="M10" s="148"/>
      <c r="N10" s="148"/>
      <c r="P10" s="61" t="str">
        <f>IF(ISBLANK(B10),A10,B10)</f>
        <v>Assessment of technical-methodological design</v>
      </c>
    </row>
    <row r="11" spans="1:23" ht="10.5">
      <c r="A11" s="71" t="s">
        <v>10</v>
      </c>
      <c r="B11" s="149" t="s">
        <v>116</v>
      </c>
      <c r="C11" s="150"/>
      <c r="D11" s="56"/>
      <c r="E11" s="23"/>
      <c r="F11" s="34"/>
      <c r="G11" s="26"/>
      <c r="H11" s="34"/>
      <c r="I11" s="26"/>
      <c r="J11" s="34"/>
      <c r="K11" s="26"/>
      <c r="L11" s="34"/>
      <c r="M11" s="26"/>
      <c r="N11" s="65"/>
      <c r="P11" s="61" t="str">
        <f t="shared" ref="P11:P74" si="0">IF(ISBLANK(B11),A11,B11)</f>
        <v>Strategy</v>
      </c>
    </row>
    <row r="12" spans="1:23" ht="22.5" customHeight="1">
      <c r="A12" s="66" t="s">
        <v>15</v>
      </c>
      <c r="B12" s="153" t="s">
        <v>117</v>
      </c>
      <c r="C12" s="154"/>
      <c r="D12" s="54">
        <f>'Bidder 1-5'!D12</f>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155" t="s">
        <v>118</v>
      </c>
      <c r="C13" s="156"/>
      <c r="D13" s="84">
        <f>'Bidder 1-5'!D13</f>
        <v>0.03</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6" t="s">
        <v>119</v>
      </c>
      <c r="B14" s="96"/>
      <c r="C14" s="97"/>
      <c r="D14" s="55">
        <f>'Bidder 1-5'!D15</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11</v>
      </c>
      <c r="B15" s="149" t="s">
        <v>120</v>
      </c>
      <c r="C15" s="150"/>
      <c r="D15" s="56"/>
      <c r="E15" s="23"/>
      <c r="F15" s="30"/>
      <c r="G15" s="23"/>
      <c r="H15" s="30"/>
      <c r="I15" s="23"/>
      <c r="J15" s="30"/>
      <c r="K15" s="23"/>
      <c r="L15" s="30"/>
      <c r="M15" s="23"/>
      <c r="N15" s="72"/>
      <c r="P15" s="61" t="str">
        <f t="shared" si="0"/>
        <v>Cooperation</v>
      </c>
    </row>
    <row r="16" spans="1:23" ht="22.5" customHeight="1">
      <c r="A16" s="66" t="s">
        <v>24</v>
      </c>
      <c r="B16" s="153" t="s">
        <v>121</v>
      </c>
      <c r="C16" s="154"/>
      <c r="D16" s="54">
        <f>'Bidder 1-5'!D17</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155" t="s">
        <v>122</v>
      </c>
      <c r="C17" s="156"/>
      <c r="D17" s="54">
        <f>'Bidder 1-5'!D18</f>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6" t="s">
        <v>124</v>
      </c>
      <c r="B18" s="96"/>
      <c r="C18" s="97"/>
      <c r="D18" s="55">
        <f>'Bidder 1-5'!D19</f>
        <v>0.04</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12</v>
      </c>
      <c r="B19" s="149" t="s">
        <v>126</v>
      </c>
      <c r="C19" s="150"/>
      <c r="D19" s="56"/>
      <c r="E19" s="23"/>
      <c r="F19" s="30"/>
      <c r="G19" s="23"/>
      <c r="H19" s="30"/>
      <c r="I19" s="23"/>
      <c r="J19" s="30"/>
      <c r="K19" s="23"/>
      <c r="L19" s="30"/>
      <c r="M19" s="23"/>
      <c r="N19" s="72"/>
      <c r="P19" s="61" t="str">
        <f t="shared" si="0"/>
        <v>Steering structure</v>
      </c>
    </row>
    <row r="20" spans="1:16" ht="22.5" customHeight="1">
      <c r="A20" s="66" t="s">
        <v>21</v>
      </c>
      <c r="B20" s="153" t="s">
        <v>127</v>
      </c>
      <c r="C20" s="154"/>
      <c r="D20" s="54">
        <f>'Bidder 1-5'!D21</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155" t="s">
        <v>128</v>
      </c>
      <c r="C21" s="156"/>
      <c r="D21" s="54">
        <f>'Bidder 1-5'!D22</f>
        <v>0.04</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6" t="s">
        <v>125</v>
      </c>
      <c r="B22" s="96"/>
      <c r="C22" s="97"/>
      <c r="D22" s="55">
        <f>'Bidder 1-5'!D23</f>
        <v>0.06</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13</v>
      </c>
      <c r="B23" s="149" t="s">
        <v>129</v>
      </c>
      <c r="C23" s="150"/>
      <c r="D23" s="56"/>
      <c r="E23" s="23"/>
      <c r="F23" s="30"/>
      <c r="G23" s="23"/>
      <c r="H23" s="30"/>
      <c r="I23" s="23"/>
      <c r="J23" s="30"/>
      <c r="K23" s="23"/>
      <c r="L23" s="30"/>
      <c r="M23" s="23"/>
      <c r="N23" s="72"/>
      <c r="P23" s="61" t="str">
        <f t="shared" si="0"/>
        <v>Processes</v>
      </c>
    </row>
    <row r="24" spans="1:16" ht="22.5" customHeight="1">
      <c r="A24" s="66" t="s">
        <v>19</v>
      </c>
      <c r="B24" s="153" t="s">
        <v>130</v>
      </c>
      <c r="C24" s="154"/>
      <c r="D24" s="54">
        <f>'Bidder 1-5'!D25</f>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155" t="s">
        <v>131</v>
      </c>
      <c r="C25" s="156"/>
      <c r="D25" s="54">
        <f>'Bidder 1-5'!D26</f>
        <v>0.06</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6" t="s">
        <v>132</v>
      </c>
      <c r="B26" s="96"/>
      <c r="C26" s="97"/>
      <c r="D26" s="55">
        <f>'Bidder 1-5'!D27</f>
        <v>0.1</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14</v>
      </c>
      <c r="B27" s="149" t="s">
        <v>133</v>
      </c>
      <c r="C27" s="150"/>
      <c r="D27" s="56"/>
      <c r="E27" s="23"/>
      <c r="F27" s="30"/>
      <c r="G27" s="23"/>
      <c r="H27" s="30"/>
      <c r="I27" s="23"/>
      <c r="J27" s="30"/>
      <c r="K27" s="23"/>
      <c r="L27" s="30"/>
      <c r="M27" s="23"/>
      <c r="N27" s="72"/>
      <c r="P27" s="61" t="str">
        <f t="shared" si="0"/>
        <v>Learning and innovation</v>
      </c>
    </row>
    <row r="28" spans="1:16" ht="22.5" customHeight="1">
      <c r="A28" s="66" t="s">
        <v>22</v>
      </c>
      <c r="B28" s="153" t="s">
        <v>134</v>
      </c>
      <c r="C28" s="154"/>
      <c r="D28" s="54">
        <f>'Bidder 1-5'!D29</f>
        <v>0.04</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155" t="s">
        <v>135</v>
      </c>
      <c r="C29" s="156"/>
      <c r="D29" s="54">
        <f>'Bidder 1-5'!D30</f>
        <v>0.03</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6" t="s">
        <v>136</v>
      </c>
      <c r="B30" s="96"/>
      <c r="C30" s="97"/>
      <c r="D30" s="55">
        <f>'Bidder 1-5'!D31</f>
        <v>7.0000000000000007E-2</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59</v>
      </c>
      <c r="B31" s="149" t="s">
        <v>137</v>
      </c>
      <c r="C31" s="150"/>
      <c r="D31" s="56"/>
      <c r="E31" s="23"/>
      <c r="F31" s="30"/>
      <c r="G31" s="23"/>
      <c r="H31" s="30"/>
      <c r="I31" s="23"/>
      <c r="J31" s="30"/>
      <c r="K31" s="23"/>
      <c r="L31" s="30"/>
      <c r="M31" s="23"/>
      <c r="N31" s="72"/>
      <c r="P31" s="61" t="str">
        <f t="shared" si="0"/>
        <v>Project management of the contractor</v>
      </c>
    </row>
    <row r="32" spans="1:16" ht="11.25" customHeight="1">
      <c r="A32" s="66" t="s">
        <v>60</v>
      </c>
      <c r="B32" s="153" t="s">
        <v>138</v>
      </c>
      <c r="C32" s="154"/>
      <c r="D32" s="54">
        <f>'Bidder 1-5'!D33</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104" t="s">
        <v>139</v>
      </c>
      <c r="C33" s="105"/>
      <c r="D33" s="54">
        <f>'Bidder 1-5'!D34</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16" t="s">
        <v>140</v>
      </c>
      <c r="C34" s="117"/>
      <c r="D34" s="54">
        <f>'Bidder 1-5'!D35</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6" t="s">
        <v>141</v>
      </c>
      <c r="B35" s="96"/>
      <c r="C35" s="97"/>
      <c r="D35" s="55">
        <f>'Bidder 1-5'!D36</f>
        <v>0.06</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63</v>
      </c>
      <c r="B36" s="158" t="s">
        <v>142</v>
      </c>
      <c r="C36" s="159"/>
      <c r="D36" s="55">
        <f>'Bidder 1-5'!D37</f>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8" t="s">
        <v>143</v>
      </c>
      <c r="B37" s="118"/>
      <c r="C37" s="119"/>
      <c r="D37" s="55">
        <f>'Bidder 1-5'!D38</f>
        <v>0.45000000000000007</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47" t="s">
        <v>144</v>
      </c>
      <c r="C38" s="148"/>
      <c r="D38" s="148"/>
      <c r="E38" s="148"/>
      <c r="F38" s="148"/>
      <c r="G38" s="148"/>
      <c r="H38" s="148"/>
      <c r="I38" s="148"/>
      <c r="J38" s="148"/>
      <c r="K38" s="148"/>
      <c r="L38" s="148"/>
      <c r="M38" s="148"/>
      <c r="N38" s="148"/>
      <c r="P38" s="61" t="str">
        <f t="shared" si="0"/>
        <v>Assessment of proposed staff</v>
      </c>
    </row>
    <row r="39" spans="1:16" ht="11.25" customHeight="1">
      <c r="A39" s="76" t="s">
        <v>4</v>
      </c>
      <c r="B39" s="110" t="s">
        <v>145</v>
      </c>
      <c r="C39" s="111"/>
      <c r="D39" s="58"/>
      <c r="E39" s="35"/>
      <c r="F39" s="30"/>
      <c r="G39" s="35"/>
      <c r="H39" s="30"/>
      <c r="I39" s="35"/>
      <c r="J39" s="30"/>
      <c r="K39" s="35"/>
      <c r="L39" s="30"/>
      <c r="M39" s="35"/>
      <c r="N39" s="72"/>
      <c r="P39" s="61" t="str">
        <f t="shared" si="0"/>
        <v>Team leader (in accordance with ToR provisions/criteria)</v>
      </c>
    </row>
    <row r="40" spans="1:16" ht="10">
      <c r="A40" s="74" t="s">
        <v>76</v>
      </c>
      <c r="B40" s="98" t="s">
        <v>146</v>
      </c>
      <c r="C40" s="99"/>
      <c r="D40" s="54">
        <f>'Bidder 1-5'!D41</f>
        <v>0.02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
      <c r="A41" s="74" t="s">
        <v>77</v>
      </c>
      <c r="B41" s="98" t="s">
        <v>147</v>
      </c>
      <c r="C41" s="99"/>
      <c r="D41" s="54">
        <f>'Bidder 1-5'!D42</f>
        <v>0.02</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
      <c r="A42" s="75" t="s">
        <v>78</v>
      </c>
      <c r="B42" s="100" t="s">
        <v>148</v>
      </c>
      <c r="C42" s="101"/>
      <c r="D42" s="54">
        <f>'Bidder 1-5'!D43</f>
        <v>0.05</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
      <c r="A43" s="74" t="s">
        <v>79</v>
      </c>
      <c r="B43" s="100" t="s">
        <v>149</v>
      </c>
      <c r="C43" s="101"/>
      <c r="D43" s="54">
        <f>'Bidder 1-5'!D44</f>
        <v>0.09</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80</v>
      </c>
      <c r="B44" s="98" t="s">
        <v>150</v>
      </c>
      <c r="C44" s="99"/>
      <c r="D44" s="54">
        <f>'Bidder 1-5'!D45</f>
        <v>0.09</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
      <c r="A45" s="74" t="s">
        <v>81</v>
      </c>
      <c r="B45" s="100" t="s">
        <v>151</v>
      </c>
      <c r="C45" s="101"/>
      <c r="D45" s="54">
        <f>'Bidder 1-5'!D46</f>
        <v>0</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
      <c r="A46" s="74" t="s">
        <v>82</v>
      </c>
      <c r="B46" s="106" t="s">
        <v>152</v>
      </c>
      <c r="C46" s="107"/>
      <c r="D46" s="54">
        <f>'Bidder 1-5'!D47</f>
        <v>0</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
      <c r="A47" s="74" t="s">
        <v>83</v>
      </c>
      <c r="B47" s="108" t="s">
        <v>153</v>
      </c>
      <c r="C47" s="109"/>
      <c r="D47" s="83">
        <f>'Bidder 1-5'!D48</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6" t="s">
        <v>154</v>
      </c>
      <c r="B48" s="96"/>
      <c r="C48" s="97"/>
      <c r="D48" s="55">
        <f>'Bidder 1-5'!D49</f>
        <v>0.27</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10" t="s">
        <v>155</v>
      </c>
      <c r="C49" s="111"/>
      <c r="D49" s="58"/>
      <c r="E49" s="35"/>
      <c r="F49" s="30"/>
      <c r="G49" s="35"/>
      <c r="H49" s="30"/>
      <c r="I49" s="35"/>
      <c r="J49" s="30"/>
      <c r="K49" s="35"/>
      <c r="L49" s="30"/>
      <c r="M49" s="35"/>
      <c r="N49" s="72"/>
      <c r="P49" s="61" t="str">
        <f t="shared" si="0"/>
        <v>Expert 1 (in accordance with ToR provisions/criteria)</v>
      </c>
    </row>
    <row r="50" spans="1:16" ht="10">
      <c r="A50" s="74" t="s">
        <v>85</v>
      </c>
      <c r="B50" s="98" t="s">
        <v>146</v>
      </c>
      <c r="C50" s="99"/>
      <c r="D50" s="54">
        <f>'Bidder 1-5'!D51</f>
        <v>0.01</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
      <c r="A51" s="74" t="s">
        <v>86</v>
      </c>
      <c r="B51" s="98" t="s">
        <v>147</v>
      </c>
      <c r="C51" s="99"/>
      <c r="D51" s="54">
        <f>'Bidder 1-5'!D52</f>
        <v>0.02</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
      <c r="A52" s="75" t="s">
        <v>87</v>
      </c>
      <c r="B52" s="100" t="s">
        <v>148</v>
      </c>
      <c r="C52" s="101"/>
      <c r="D52" s="83">
        <f>'Bidder 1-5'!D53</f>
        <v>0.02</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
      <c r="A53" s="74" t="s">
        <v>88</v>
      </c>
      <c r="B53" s="100" t="s">
        <v>149</v>
      </c>
      <c r="C53" s="101"/>
      <c r="D53" s="54">
        <f>'Bidder 1-5'!D54</f>
        <v>0.03</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89</v>
      </c>
      <c r="B54" s="98" t="s">
        <v>150</v>
      </c>
      <c r="C54" s="99"/>
      <c r="D54" s="54">
        <f>'Bidder 1-5'!D55</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
      <c r="A55" s="74" t="s">
        <v>90</v>
      </c>
      <c r="B55" s="100" t="s">
        <v>151</v>
      </c>
      <c r="C55" s="101"/>
      <c r="D55" s="54">
        <f>'Bidder 1-5'!D56</f>
        <v>0</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
      <c r="A56" s="74" t="s">
        <v>91</v>
      </c>
      <c r="B56" s="106" t="s">
        <v>152</v>
      </c>
      <c r="C56" s="107"/>
      <c r="D56" s="54">
        <f>'Bidder 1-5'!D57</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
      <c r="A57" s="74" t="s">
        <v>92</v>
      </c>
      <c r="B57" s="108" t="s">
        <v>153</v>
      </c>
      <c r="C57" s="109"/>
      <c r="D57" s="83">
        <f>'Bidder 1-5'!D58</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6" t="s">
        <v>156</v>
      </c>
      <c r="B58" s="96"/>
      <c r="C58" s="97"/>
      <c r="D58" s="55">
        <f>'Bidder 1-5'!D59</f>
        <v>0.08</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10" t="s">
        <v>157</v>
      </c>
      <c r="C59" s="111"/>
      <c r="D59" s="58"/>
      <c r="E59" s="35"/>
      <c r="F59" s="30"/>
      <c r="G59" s="35"/>
      <c r="H59" s="30"/>
      <c r="I59" s="35"/>
      <c r="J59" s="30"/>
      <c r="K59" s="35"/>
      <c r="L59" s="30"/>
      <c r="M59" s="35"/>
      <c r="N59" s="72"/>
      <c r="P59" s="61" t="str">
        <f t="shared" si="0"/>
        <v>Expert 2 (in accordance with ToR provisions/criteria)</v>
      </c>
    </row>
    <row r="60" spans="1:16" ht="10">
      <c r="A60" s="74" t="s">
        <v>36</v>
      </c>
      <c r="B60" s="98" t="s">
        <v>146</v>
      </c>
      <c r="C60" s="99"/>
      <c r="D60" s="54">
        <f>'Bidder 1-5'!D61</f>
        <v>0.01</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
      <c r="A61" s="74" t="s">
        <v>29</v>
      </c>
      <c r="B61" s="98" t="s">
        <v>147</v>
      </c>
      <c r="C61" s="99"/>
      <c r="D61" s="54">
        <f>'Bidder 1-5'!D62</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
      <c r="A62" s="75" t="s">
        <v>30</v>
      </c>
      <c r="B62" s="100" t="s">
        <v>148</v>
      </c>
      <c r="C62" s="101"/>
      <c r="D62" s="83">
        <f>'Bidder 1-5'!D63</f>
        <v>0.01</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
      <c r="A63" s="74" t="s">
        <v>31</v>
      </c>
      <c r="B63" s="100" t="s">
        <v>149</v>
      </c>
      <c r="C63" s="101"/>
      <c r="D63" s="54">
        <f>'Bidder 1-5'!D64</f>
        <v>0.04</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32</v>
      </c>
      <c r="B64" s="98" t="s">
        <v>150</v>
      </c>
      <c r="C64" s="99"/>
      <c r="D64" s="54">
        <f>'Bidder 1-5'!D65</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
      <c r="A65" s="74" t="s">
        <v>33</v>
      </c>
      <c r="B65" s="100" t="s">
        <v>151</v>
      </c>
      <c r="C65" s="101"/>
      <c r="D65" s="54">
        <f>'Bidder 1-5'!D66</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
      <c r="A66" s="74" t="s">
        <v>34</v>
      </c>
      <c r="B66" s="106" t="s">
        <v>152</v>
      </c>
      <c r="C66" s="107"/>
      <c r="D66" s="54">
        <f>'Bidder 1-5'!D67</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
      <c r="A67" s="74" t="s">
        <v>35</v>
      </c>
      <c r="B67" s="108" t="s">
        <v>153</v>
      </c>
      <c r="C67" s="109"/>
      <c r="D67" s="83">
        <f>'Bidder 1-5'!D68</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6" t="s">
        <v>158</v>
      </c>
      <c r="B68" s="96"/>
      <c r="C68" s="97"/>
      <c r="D68" s="55">
        <f>'Bidder 1-5'!D69</f>
        <v>0.06</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10" t="s">
        <v>159</v>
      </c>
      <c r="C69" s="111"/>
      <c r="D69" s="58"/>
      <c r="E69" s="35"/>
      <c r="F69" s="30"/>
      <c r="G69" s="35"/>
      <c r="H69" s="30"/>
      <c r="I69" s="35"/>
      <c r="J69" s="30"/>
      <c r="K69" s="35"/>
      <c r="L69" s="30"/>
      <c r="M69" s="35"/>
      <c r="N69" s="72"/>
      <c r="P69" s="61" t="str">
        <f t="shared" si="0"/>
        <v>Expert 3 (in accordance with ToR provisions/criteria)</v>
      </c>
    </row>
    <row r="70" spans="1:16" ht="10">
      <c r="A70" s="74" t="s">
        <v>28</v>
      </c>
      <c r="B70" s="98" t="s">
        <v>146</v>
      </c>
      <c r="C70" s="99"/>
      <c r="D70" s="54">
        <f>'Bidder 1-5'!D71</f>
        <v>0.01</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
      <c r="A71" s="74" t="s">
        <v>37</v>
      </c>
      <c r="B71" s="98" t="s">
        <v>147</v>
      </c>
      <c r="C71" s="99"/>
      <c r="D71" s="54">
        <f>'Bidder 1-5'!D72</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
      <c r="A72" s="74" t="s">
        <v>38</v>
      </c>
      <c r="B72" s="100" t="s">
        <v>148</v>
      </c>
      <c r="C72" s="101"/>
      <c r="D72" s="83">
        <f>'Bidder 1-5'!D73</f>
        <v>0.01</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
      <c r="A73" s="74" t="s">
        <v>39</v>
      </c>
      <c r="B73" s="100" t="s">
        <v>149</v>
      </c>
      <c r="C73" s="101"/>
      <c r="D73" s="54">
        <f>'Bidder 1-5'!D74</f>
        <v>0.03</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40</v>
      </c>
      <c r="B74" s="98" t="s">
        <v>150</v>
      </c>
      <c r="C74" s="99"/>
      <c r="D74" s="54">
        <f>'Bidder 1-5'!D75</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
      <c r="A75" s="74" t="s">
        <v>41</v>
      </c>
      <c r="B75" s="100" t="s">
        <v>151</v>
      </c>
      <c r="C75" s="101"/>
      <c r="D75" s="54">
        <f>'Bidder 1-5'!D76</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
      <c r="A76" s="74" t="s">
        <v>42</v>
      </c>
      <c r="B76" s="106" t="s">
        <v>152</v>
      </c>
      <c r="C76" s="107"/>
      <c r="D76" s="54">
        <f>'Bidder 1-5'!D77</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
      <c r="A77" s="74" t="s">
        <v>43</v>
      </c>
      <c r="B77" s="108" t="s">
        <v>153</v>
      </c>
      <c r="C77" s="109"/>
      <c r="D77" s="83">
        <f>'Bidder 1-5'!D78</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6" t="s">
        <v>160</v>
      </c>
      <c r="B78" s="96"/>
      <c r="C78" s="97"/>
      <c r="D78" s="55">
        <f>'Bidder 1-5'!D79</f>
        <v>0.05</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26</v>
      </c>
      <c r="B79" s="110" t="s">
        <v>161</v>
      </c>
      <c r="C79" s="111"/>
      <c r="D79" s="58"/>
      <c r="E79" s="35"/>
      <c r="F79" s="30"/>
      <c r="G79" s="35"/>
      <c r="H79" s="30"/>
      <c r="I79" s="35"/>
      <c r="J79" s="30"/>
      <c r="K79" s="35"/>
      <c r="L79" s="30"/>
      <c r="M79" s="35"/>
      <c r="N79" s="72"/>
      <c r="P79" s="61" t="str">
        <f t="shared" si="17"/>
        <v>Expert 4 (in accordance with ToR provisions/criteria)</v>
      </c>
    </row>
    <row r="80" spans="1:16" ht="10">
      <c r="A80" s="74" t="s">
        <v>44</v>
      </c>
      <c r="B80" s="98" t="s">
        <v>146</v>
      </c>
      <c r="C80" s="99"/>
      <c r="D80" s="54">
        <f>'Bidder 1-5'!D81</f>
        <v>0.01</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
      <c r="A81" s="74" t="s">
        <v>45</v>
      </c>
      <c r="B81" s="98" t="s">
        <v>147</v>
      </c>
      <c r="C81" s="99"/>
      <c r="D81" s="54">
        <f>'Bidder 1-5'!D82</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
      <c r="A82" s="74" t="s">
        <v>46</v>
      </c>
      <c r="B82" s="100" t="s">
        <v>148</v>
      </c>
      <c r="C82" s="101"/>
      <c r="D82" s="83">
        <f>'Bidder 1-5'!D83</f>
        <v>0.01</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
      <c r="A83" s="74" t="s">
        <v>47</v>
      </c>
      <c r="B83" s="100" t="s">
        <v>149</v>
      </c>
      <c r="C83" s="101"/>
      <c r="D83" s="54">
        <f>'Bidder 1-5'!D84</f>
        <v>0.03</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48</v>
      </c>
      <c r="B84" s="98" t="s">
        <v>150</v>
      </c>
      <c r="C84" s="99"/>
      <c r="D84" s="54">
        <f>'Bidder 1-5'!D85</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
      <c r="A85" s="74" t="s">
        <v>49</v>
      </c>
      <c r="B85" s="100" t="s">
        <v>151</v>
      </c>
      <c r="C85" s="101"/>
      <c r="D85" s="54">
        <f>'Bidder 1-5'!D86</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
      <c r="A86" s="74" t="s">
        <v>50</v>
      </c>
      <c r="B86" s="106" t="s">
        <v>152</v>
      </c>
      <c r="C86" s="107"/>
      <c r="D86" s="54">
        <f>'Bidder 1-5'!D87</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
      <c r="A87" s="74" t="s">
        <v>51</v>
      </c>
      <c r="B87" s="108" t="s">
        <v>153</v>
      </c>
      <c r="C87" s="109"/>
      <c r="D87" s="83">
        <f>'Bidder 1-5'!D88</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6" t="s">
        <v>162</v>
      </c>
      <c r="B88" s="96"/>
      <c r="C88" s="97"/>
      <c r="D88" s="55">
        <f>'Bidder 1-5'!D89</f>
        <v>0.05</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27</v>
      </c>
      <c r="B89" s="110" t="s">
        <v>163</v>
      </c>
      <c r="C89" s="111"/>
      <c r="D89" s="58"/>
      <c r="E89" s="35"/>
      <c r="F89" s="30"/>
      <c r="G89" s="35"/>
      <c r="H89" s="30"/>
      <c r="I89" s="35"/>
      <c r="J89" s="30"/>
      <c r="K89" s="35"/>
      <c r="L89" s="30"/>
      <c r="M89" s="35"/>
      <c r="N89" s="72"/>
      <c r="P89" s="61" t="str">
        <f t="shared" si="17"/>
        <v>Short-term expert pool 1 (in accordance with ToR provisions/criteria)</v>
      </c>
    </row>
    <row r="90" spans="1:16" ht="10">
      <c r="A90" s="74" t="s">
        <v>52</v>
      </c>
      <c r="B90" s="98" t="s">
        <v>146</v>
      </c>
      <c r="C90" s="99"/>
      <c r="D90" s="54">
        <f>'Bidder 1-5'!D91</f>
        <v>0.01</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
      <c r="A91" s="74" t="s">
        <v>53</v>
      </c>
      <c r="B91" s="98" t="s">
        <v>147</v>
      </c>
      <c r="C91" s="99"/>
      <c r="D91" s="54">
        <f>'Bidder 1-5'!D92</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
      <c r="A92" s="74" t="s">
        <v>54</v>
      </c>
      <c r="B92" s="100" t="s">
        <v>148</v>
      </c>
      <c r="C92" s="101"/>
      <c r="D92" s="54">
        <f>'Bidder 1-5'!D93</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
      <c r="A93" s="74" t="s">
        <v>55</v>
      </c>
      <c r="B93" s="100" t="s">
        <v>149</v>
      </c>
      <c r="C93" s="101"/>
      <c r="D93" s="54">
        <f>'Bidder 1-5'!D94</f>
        <v>0.03</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
      <c r="A94" s="74" t="s">
        <v>56</v>
      </c>
      <c r="B94" s="100" t="s">
        <v>151</v>
      </c>
      <c r="C94" s="101"/>
      <c r="D94" s="54">
        <f>'Bidder 1-5'!D95</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
      <c r="A95" s="74" t="s">
        <v>57</v>
      </c>
      <c r="B95" s="100" t="s">
        <v>152</v>
      </c>
      <c r="C95" s="101"/>
      <c r="D95" s="54">
        <f>'Bidder 1-5'!D96</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
      <c r="A96" s="74" t="s">
        <v>58</v>
      </c>
      <c r="B96" s="108" t="s">
        <v>153</v>
      </c>
      <c r="C96" s="109"/>
      <c r="D96" s="54">
        <f>'Bidder 1-5'!D97</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6" t="s">
        <v>164</v>
      </c>
      <c r="B97" s="96"/>
      <c r="C97" s="97"/>
      <c r="D97" s="55">
        <f>'Bidder 1-5'!D98</f>
        <v>0.04</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64</v>
      </c>
      <c r="B98" s="110" t="s">
        <v>165</v>
      </c>
      <c r="C98" s="111"/>
      <c r="D98" s="58"/>
      <c r="E98" s="35"/>
      <c r="F98" s="30"/>
      <c r="G98" s="35"/>
      <c r="H98" s="30"/>
      <c r="I98" s="35"/>
      <c r="J98" s="30"/>
      <c r="K98" s="35"/>
      <c r="L98" s="30"/>
      <c r="M98" s="35"/>
      <c r="N98" s="72"/>
      <c r="P98" s="61" t="str">
        <f t="shared" si="17"/>
        <v>Short-term expert pool 2 (in accordance with ToR provisions/criteria)</v>
      </c>
    </row>
    <row r="99" spans="1:16" ht="10">
      <c r="A99" s="74" t="s">
        <v>65</v>
      </c>
      <c r="B99" s="98" t="s">
        <v>146</v>
      </c>
      <c r="C99" s="99"/>
      <c r="D99" s="54">
        <f>'Bidder 1-5'!D100</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
      <c r="A100" s="74" t="s">
        <v>66</v>
      </c>
      <c r="B100" s="98" t="s">
        <v>147</v>
      </c>
      <c r="C100" s="99"/>
      <c r="D100" s="54">
        <f>'Bidder 1-5'!D101</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
      <c r="A101" s="75" t="s">
        <v>67</v>
      </c>
      <c r="B101" s="100" t="s">
        <v>148</v>
      </c>
      <c r="C101" s="101"/>
      <c r="D101" s="54">
        <f>'Bidder 1-5'!D102</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
      <c r="A102" s="74" t="s">
        <v>68</v>
      </c>
      <c r="B102" s="100" t="s">
        <v>149</v>
      </c>
      <c r="C102" s="101"/>
      <c r="D102" s="54">
        <f>'Bidder 1-5'!D103</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
      <c r="A103" s="74" t="s">
        <v>69</v>
      </c>
      <c r="B103" s="100" t="s">
        <v>151</v>
      </c>
      <c r="C103" s="101"/>
      <c r="D103" s="54">
        <f>'Bidder 1-5'!D104</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
      <c r="A104" s="74" t="s">
        <v>70</v>
      </c>
      <c r="B104" s="100" t="s">
        <v>152</v>
      </c>
      <c r="C104" s="101"/>
      <c r="D104" s="54">
        <f>'Bidder 1-5'!D105</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
      <c r="A105" s="74" t="s">
        <v>71</v>
      </c>
      <c r="B105" s="108" t="s">
        <v>153</v>
      </c>
      <c r="C105" s="109"/>
      <c r="D105" s="54">
        <f>'Bidder 1-5'!D106</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6" t="s">
        <v>166</v>
      </c>
      <c r="B106" s="96"/>
      <c r="C106" s="97"/>
      <c r="D106" s="55">
        <f>'Bidder 1-5'!D107</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72</v>
      </c>
      <c r="B107" s="110" t="s">
        <v>167</v>
      </c>
      <c r="C107" s="111"/>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73</v>
      </c>
      <c r="B108" s="153" t="s">
        <v>168</v>
      </c>
      <c r="C108" s="154"/>
      <c r="D108" s="54">
        <f>'Bidder 1-5'!D109</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74</v>
      </c>
      <c r="B109" s="151" t="s">
        <v>169</v>
      </c>
      <c r="C109" s="152"/>
      <c r="D109" s="54">
        <f>'Bidder 1-5'!D110</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75</v>
      </c>
      <c r="B110" s="112" t="s">
        <v>170</v>
      </c>
      <c r="C110" s="113"/>
      <c r="D110" s="54">
        <f>'Bidder 1-5'!D111</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6" t="s">
        <v>171</v>
      </c>
      <c r="B111" s="96"/>
      <c r="C111" s="97"/>
      <c r="D111" s="55">
        <f>'Bidder 1-5'!D112</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8" t="s">
        <v>172</v>
      </c>
      <c r="B112" s="118"/>
      <c r="C112" s="119"/>
      <c r="D112" s="55">
        <f>'Bidder 1-5'!D113</f>
        <v>0.55000000000000004</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44" t="s">
        <v>173</v>
      </c>
      <c r="B113" s="144"/>
      <c r="C113" s="145"/>
      <c r="D113" s="50">
        <f>'Bidder 1-5'!D114</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44" t="s">
        <v>174</v>
      </c>
      <c r="B114" s="144"/>
      <c r="C114" s="145"/>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44" t="s">
        <v>175</v>
      </c>
      <c r="B115" s="144"/>
      <c r="C115" s="145"/>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
      <c r="E116" s="2"/>
      <c r="G116" s="2"/>
      <c r="I116" s="2"/>
      <c r="K116" s="2"/>
      <c r="M116" s="1"/>
    </row>
    <row r="117" spans="1:16" ht="22.5" customHeight="1">
      <c r="A117" s="126" t="s">
        <v>176</v>
      </c>
      <c r="B117" s="126"/>
      <c r="C117" s="126"/>
      <c r="D117" s="126"/>
      <c r="E117" s="126"/>
      <c r="F117" s="126"/>
      <c r="G117" s="126"/>
      <c r="H117" s="126"/>
      <c r="I117" s="126"/>
      <c r="J117" s="126"/>
      <c r="K117" s="126"/>
      <c r="L117" s="126"/>
      <c r="M117" s="126"/>
      <c r="N117" s="126"/>
    </row>
    <row r="118" spans="1:16" ht="37.75" customHeight="1">
      <c r="A118" s="146"/>
      <c r="B118" s="146"/>
      <c r="C118" s="146"/>
      <c r="E118" s="2"/>
      <c r="G118" s="2"/>
      <c r="I118" s="173"/>
      <c r="J118" s="173"/>
      <c r="K118" s="173"/>
      <c r="L118" s="173"/>
      <c r="M118" s="173"/>
      <c r="N118" s="173"/>
    </row>
    <row r="119" spans="1:16" ht="12" customHeight="1">
      <c r="B119" s="13"/>
      <c r="E119" s="2"/>
      <c r="G119" s="2"/>
      <c r="I119" s="140" t="s">
        <v>184</v>
      </c>
      <c r="J119" s="141"/>
      <c r="K119" s="141"/>
      <c r="L119" s="141"/>
      <c r="M119" s="141"/>
      <c r="N119" s="141"/>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Sakshi Bhatnagar</cp:lastModifiedBy>
  <cp:lastPrinted>2018-03-20T14:46:00Z</cp:lastPrinted>
  <dcterms:created xsi:type="dcterms:W3CDTF">2001-02-21T08:54:43Z</dcterms:created>
  <dcterms:modified xsi:type="dcterms:W3CDTF">2020-08-11T11:02:30Z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