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_2020\TENDERS\Solar Water Pumps\PM KUSUM Scheme\"/>
    </mc:Choice>
  </mc:AlternateContent>
  <xr:revisionPtr revIDLastSave="0" documentId="13_ncr:1_{1FFA9C82-7D5A-4967-97DC-C7CB26797901}" xr6:coauthVersionLast="44" xr6:coauthVersionMax="44" xr10:uidLastSave="{00000000-0000-0000-0000-000000000000}"/>
  <bookViews>
    <workbookView xWindow="-120" yWindow="-120" windowWidth="21840" windowHeight="13140" xr2:uid="{00000000-000D-0000-FFFF-FFFF00000000}"/>
  </bookViews>
  <sheets>
    <sheet name="Bidder 1-5" sheetId="10" r:id="rId1"/>
  </sheets>
  <definedNames>
    <definedName name="_xlnm.Print_Area" localSheetId="0">'Bidder 1-5'!$A$1:$N$139</definedName>
    <definedName name="_xlnm.Print_Titles" localSheetId="0">'Bidder 1-5'!$1:$9</definedName>
    <definedName name="Wertung">'Bidder 1-5'!$F$134:$N$134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31" i="10" l="1"/>
  <c r="D98" i="10"/>
  <c r="N97" i="10"/>
  <c r="L97" i="10"/>
  <c r="J97" i="10"/>
  <c r="H97" i="10"/>
  <c r="F97" i="10"/>
  <c r="N96" i="10"/>
  <c r="L96" i="10"/>
  <c r="J96" i="10"/>
  <c r="H96" i="10"/>
  <c r="F96" i="10"/>
  <c r="N95" i="10"/>
  <c r="L95" i="10"/>
  <c r="J95" i="10"/>
  <c r="H95" i="10"/>
  <c r="F95" i="10"/>
  <c r="N94" i="10"/>
  <c r="L94" i="10"/>
  <c r="J94" i="10"/>
  <c r="H94" i="10"/>
  <c r="F94" i="10"/>
  <c r="N93" i="10"/>
  <c r="L93" i="10"/>
  <c r="J93" i="10"/>
  <c r="H93" i="10"/>
  <c r="F93" i="10"/>
  <c r="N92" i="10"/>
  <c r="L92" i="10"/>
  <c r="J92" i="10"/>
  <c r="H92" i="10"/>
  <c r="F92" i="10"/>
  <c r="N91" i="10"/>
  <c r="L91" i="10"/>
  <c r="J91" i="10"/>
  <c r="H91" i="10"/>
  <c r="F91" i="10"/>
  <c r="N90" i="10"/>
  <c r="N98" i="10" s="1"/>
  <c r="L90" i="10"/>
  <c r="J90" i="10"/>
  <c r="H90" i="10"/>
  <c r="H98" i="10" s="1"/>
  <c r="F90" i="10"/>
  <c r="D88" i="10"/>
  <c r="N87" i="10"/>
  <c r="L87" i="10"/>
  <c r="J87" i="10"/>
  <c r="H87" i="10"/>
  <c r="F87" i="10"/>
  <c r="N86" i="10"/>
  <c r="L86" i="10"/>
  <c r="J86" i="10"/>
  <c r="H86" i="10"/>
  <c r="F86" i="10"/>
  <c r="N85" i="10"/>
  <c r="L85" i="10"/>
  <c r="J85" i="10"/>
  <c r="H85" i="10"/>
  <c r="F85" i="10"/>
  <c r="N84" i="10"/>
  <c r="L84" i="10"/>
  <c r="J84" i="10"/>
  <c r="H84" i="10"/>
  <c r="F84" i="10"/>
  <c r="N83" i="10"/>
  <c r="L83" i="10"/>
  <c r="J83" i="10"/>
  <c r="H83" i="10"/>
  <c r="F83" i="10"/>
  <c r="N82" i="10"/>
  <c r="L82" i="10"/>
  <c r="J82" i="10"/>
  <c r="H82" i="10"/>
  <c r="F82" i="10"/>
  <c r="N81" i="10"/>
  <c r="L81" i="10"/>
  <c r="J81" i="10"/>
  <c r="H81" i="10"/>
  <c r="F81" i="10"/>
  <c r="N80" i="10"/>
  <c r="L80" i="10"/>
  <c r="L88" i="10" s="1"/>
  <c r="J80" i="10"/>
  <c r="H80" i="10"/>
  <c r="F80" i="10"/>
  <c r="L98" i="10" l="1"/>
  <c r="J88" i="10"/>
  <c r="F98" i="10"/>
  <c r="J98" i="10"/>
  <c r="F88" i="10"/>
  <c r="H88" i="10"/>
  <c r="N88" i="10"/>
  <c r="M5" i="10" l="1"/>
  <c r="D48" i="10"/>
  <c r="D58" i="10"/>
  <c r="D68" i="10"/>
  <c r="D78" i="10"/>
  <c r="D108" i="10"/>
  <c r="D117" i="10"/>
  <c r="D126" i="10"/>
  <c r="D131" i="10"/>
  <c r="D14" i="10"/>
  <c r="D18" i="10"/>
  <c r="D22" i="10"/>
  <c r="D26" i="10"/>
  <c r="D30" i="10"/>
  <c r="D35" i="10"/>
  <c r="P135" i="10"/>
  <c r="P134" i="10"/>
  <c r="P133" i="10"/>
  <c r="P132" i="10"/>
  <c r="P131" i="10"/>
  <c r="P130" i="10"/>
  <c r="P129" i="10"/>
  <c r="P128" i="10"/>
  <c r="P127" i="10"/>
  <c r="P126" i="10"/>
  <c r="P125" i="10"/>
  <c r="P124" i="10"/>
  <c r="P123" i="10"/>
  <c r="P122" i="10"/>
  <c r="P121" i="10"/>
  <c r="P120" i="10"/>
  <c r="P119" i="10"/>
  <c r="P118" i="10"/>
  <c r="P117" i="10"/>
  <c r="P116" i="10"/>
  <c r="P115" i="10"/>
  <c r="P114" i="10"/>
  <c r="P113" i="10"/>
  <c r="P112" i="10"/>
  <c r="P111" i="10"/>
  <c r="P110" i="10"/>
  <c r="P109" i="10"/>
  <c r="P108" i="10"/>
  <c r="P107" i="10"/>
  <c r="P106" i="10"/>
  <c r="P105" i="10"/>
  <c r="P104" i="10"/>
  <c r="P103" i="10"/>
  <c r="P102" i="10"/>
  <c r="P101" i="10"/>
  <c r="P100" i="10"/>
  <c r="P9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30" i="10"/>
  <c r="N129" i="10"/>
  <c r="N128" i="10"/>
  <c r="N125" i="10"/>
  <c r="N124" i="10"/>
  <c r="N123" i="10"/>
  <c r="N122" i="10"/>
  <c r="N121" i="10"/>
  <c r="N120" i="10"/>
  <c r="N119" i="10"/>
  <c r="N116" i="10"/>
  <c r="N115" i="10"/>
  <c r="N114" i="10"/>
  <c r="N113" i="10"/>
  <c r="N112" i="10"/>
  <c r="N111" i="10"/>
  <c r="N110" i="10"/>
  <c r="N107" i="10"/>
  <c r="N106" i="10"/>
  <c r="N105" i="10"/>
  <c r="N104" i="10"/>
  <c r="N103" i="10"/>
  <c r="N102" i="10"/>
  <c r="N101" i="10"/>
  <c r="N10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30" i="10"/>
  <c r="L129" i="10"/>
  <c r="L128" i="10"/>
  <c r="L125" i="10"/>
  <c r="L124" i="10"/>
  <c r="L123" i="10"/>
  <c r="L122" i="10"/>
  <c r="L121" i="10"/>
  <c r="L120" i="10"/>
  <c r="L119" i="10"/>
  <c r="L116" i="10"/>
  <c r="L115" i="10"/>
  <c r="L114" i="10"/>
  <c r="L113" i="10"/>
  <c r="L112" i="10"/>
  <c r="L111" i="10"/>
  <c r="L110" i="10"/>
  <c r="L107" i="10"/>
  <c r="L106" i="10"/>
  <c r="L105" i="10"/>
  <c r="L104" i="10"/>
  <c r="L103" i="10"/>
  <c r="L102" i="10"/>
  <c r="L101" i="10"/>
  <c r="L10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30" i="10"/>
  <c r="J129" i="10"/>
  <c r="J128" i="10"/>
  <c r="J125" i="10"/>
  <c r="J124" i="10"/>
  <c r="J123" i="10"/>
  <c r="J122" i="10"/>
  <c r="J121" i="10"/>
  <c r="J120" i="10"/>
  <c r="J119" i="10"/>
  <c r="J116" i="10"/>
  <c r="J115" i="10"/>
  <c r="J114" i="10"/>
  <c r="J113" i="10"/>
  <c r="J112" i="10"/>
  <c r="J111" i="10"/>
  <c r="J110" i="10"/>
  <c r="J107" i="10"/>
  <c r="J106" i="10"/>
  <c r="J105" i="10"/>
  <c r="J104" i="10"/>
  <c r="J103" i="10"/>
  <c r="J102" i="10"/>
  <c r="J101" i="10"/>
  <c r="J10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30" i="10"/>
  <c r="H129" i="10"/>
  <c r="H128" i="10"/>
  <c r="H125" i="10"/>
  <c r="H124" i="10"/>
  <c r="H123" i="10"/>
  <c r="H122" i="10"/>
  <c r="H121" i="10"/>
  <c r="H120" i="10"/>
  <c r="H119" i="10"/>
  <c r="H116" i="10"/>
  <c r="H115" i="10"/>
  <c r="H114" i="10"/>
  <c r="H113" i="10"/>
  <c r="H112" i="10"/>
  <c r="H111" i="10"/>
  <c r="H110" i="10"/>
  <c r="H107" i="10"/>
  <c r="H106" i="10"/>
  <c r="H105" i="10"/>
  <c r="H104" i="10"/>
  <c r="H103" i="10"/>
  <c r="H102" i="10"/>
  <c r="H101" i="10"/>
  <c r="H10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30" i="10"/>
  <c r="F129" i="10"/>
  <c r="F128" i="10"/>
  <c r="F125" i="10"/>
  <c r="F124" i="10"/>
  <c r="F123" i="10"/>
  <c r="F122" i="10"/>
  <c r="F121" i="10"/>
  <c r="F120" i="10"/>
  <c r="F119" i="10"/>
  <c r="F116" i="10"/>
  <c r="F115" i="10"/>
  <c r="F114" i="10"/>
  <c r="F113" i="10"/>
  <c r="F112" i="10"/>
  <c r="F111" i="10"/>
  <c r="F110" i="10"/>
  <c r="F107" i="10"/>
  <c r="F106" i="10"/>
  <c r="F105" i="10"/>
  <c r="F104" i="10"/>
  <c r="F103" i="10"/>
  <c r="F102" i="10"/>
  <c r="F101" i="10"/>
  <c r="F10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D132" i="10" l="1"/>
  <c r="J18" i="10"/>
  <c r="N26" i="10"/>
  <c r="J26" i="10"/>
  <c r="L14" i="10"/>
  <c r="L30" i="10"/>
  <c r="N18" i="10"/>
  <c r="J14" i="10"/>
  <c r="H18" i="10"/>
  <c r="J22" i="10"/>
  <c r="J35" i="10"/>
  <c r="L26" i="10"/>
  <c r="N30" i="10"/>
  <c r="H26" i="10"/>
  <c r="J30" i="10"/>
  <c r="H108" i="10"/>
  <c r="L18" i="10"/>
  <c r="F26" i="10"/>
  <c r="N78" i="10"/>
  <c r="F35" i="10"/>
  <c r="L58" i="10"/>
  <c r="L108" i="10"/>
  <c r="F78" i="10"/>
  <c r="H126" i="10"/>
  <c r="H131" i="10"/>
  <c r="J131" i="10"/>
  <c r="L48" i="10"/>
  <c r="H35" i="10"/>
  <c r="D37" i="10"/>
  <c r="L117" i="10"/>
  <c r="F108" i="10"/>
  <c r="N35" i="10"/>
  <c r="F14" i="10"/>
  <c r="F30" i="10"/>
  <c r="H48" i="10"/>
  <c r="H68" i="10"/>
  <c r="H78" i="10"/>
  <c r="H117" i="10"/>
  <c r="J126" i="10"/>
  <c r="L131" i="10"/>
  <c r="N131" i="10"/>
  <c r="H22" i="10"/>
  <c r="L35" i="10"/>
  <c r="N22" i="10"/>
  <c r="F18" i="10"/>
  <c r="N14" i="10"/>
  <c r="F68" i="10"/>
  <c r="H58" i="10"/>
  <c r="J58" i="10"/>
  <c r="L126" i="10"/>
  <c r="F117" i="10"/>
  <c r="J117" i="10"/>
  <c r="J48" i="10"/>
  <c r="J108" i="10"/>
  <c r="F58" i="10"/>
  <c r="F126" i="10"/>
  <c r="J78" i="10"/>
  <c r="F22" i="10"/>
  <c r="L68" i="10"/>
  <c r="L78" i="10"/>
  <c r="N48" i="10"/>
  <c r="N58" i="10"/>
  <c r="N68" i="10"/>
  <c r="N108" i="10"/>
  <c r="N117" i="10"/>
  <c r="N126" i="10"/>
  <c r="H14" i="10"/>
  <c r="H30" i="10"/>
  <c r="L22" i="10"/>
  <c r="F48" i="10"/>
  <c r="J68" i="10"/>
  <c r="D133" i="10" l="1"/>
  <c r="J132" i="10"/>
  <c r="L132" i="10"/>
  <c r="H132" i="10"/>
  <c r="N132" i="10"/>
  <c r="F132" i="10"/>
  <c r="J37" i="10"/>
  <c r="N37" i="10"/>
  <c r="H37" i="10"/>
  <c r="F37" i="10"/>
  <c r="L37" i="10"/>
  <c r="H133" i="10" l="1"/>
  <c r="H134" i="10" s="1"/>
  <c r="F133" i="10"/>
  <c r="F134" i="10" s="1"/>
  <c r="J133" i="10"/>
  <c r="J134" i="10" s="1"/>
  <c r="N133" i="10"/>
  <c r="N134" i="10" s="1"/>
  <c r="L133" i="10"/>
  <c r="L134" i="10" s="1"/>
  <c r="F135" i="10" l="1"/>
  <c r="L135" i="10"/>
  <c r="J135" i="10"/>
  <c r="H135" i="10"/>
  <c r="N135" i="10"/>
</calcChain>
</file>

<file path=xl/sharedStrings.xml><?xml version="1.0" encoding="utf-8"?>
<sst xmlns="http://schemas.openxmlformats.org/spreadsheetml/2006/main" count="289" uniqueCount="233">
  <si>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</si>
  <si>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</si>
  <si>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</si>
  <si>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</si>
  <si>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</si>
  <si>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</si>
  <si>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</si>
  <si>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</si>
  <si>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</si>
  <si>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</si>
  <si>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</si>
  <si>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</si>
  <si>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</si>
  <si>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</si>
  <si>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</si>
  <si>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</si>
  <si>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</si>
  <si>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</si>
  <si>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</si>
  <si>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</si>
  <si>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</si>
  <si>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</si>
  <si>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</si>
  <si>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</si>
  <si>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</si>
  <si>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</si>
  <si>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</si>
  <si>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</si>
  <si>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</si>
  <si>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</si>
  <si>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</si>
  <si>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</si>
  <si>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</si>
  <si>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</si>
  <si>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</si>
  <si>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</si>
  <si>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</si>
  <si>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</si>
  <si>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</si>
  <si>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</si>
  <si>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</si>
  <si>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</si>
  <si>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</si>
  <si>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</si>
  <si>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</si>
  <si>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</si>
  <si>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</si>
  <si>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</si>
  <si>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</si>
  <si>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</si>
  <si>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</si>
  <si>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</si>
  <si>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</si>
  <si>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</si>
  <si>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</si>
  <si>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</si>
  <si>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</si>
  <si>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</si>
  <si>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</si>
  <si>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</si>
  <si>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</si>
  <si>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</si>
  <si>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</si>
  <si>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</si>
  <si>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</si>
  <si>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</si>
  <si>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</si>
  <si>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</si>
  <si>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</si>
  <si>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</si>
  <si>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</si>
  <si>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</si>
  <si>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</si>
  <si>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</si>
  <si>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</si>
  <si>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</si>
  <si>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</si>
  <si>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</si>
  <si>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</si>
  <si>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</si>
  <si>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</si>
  <si>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</si>
  <si>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</si>
  <si>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</si>
  <si>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</si>
  <si>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</si>
  <si>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</si>
  <si>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</si>
  <si>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</si>
  <si>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</si>
  <si>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</si>
  <si>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</si>
  <si>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</si>
  <si>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</si>
  <si>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</si>
  <si>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</si>
  <si>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</si>
  <si>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</si>
  <si>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</si>
  <si>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</si>
  <si>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</si>
  <si>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</si>
  <si>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</si>
  <si>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</si>
  <si>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</si>
  <si>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</si>
  <si>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</si>
  <si>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</si>
  <si>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</si>
  <si>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</si>
  <si>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</si>
  <si>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</si>
  <si>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</si>
  <si>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</si>
  <si>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</si>
  <si>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</si>
  <si>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</si>
  <si>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</si>
  <si>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</si>
  <si>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</si>
  <si>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</si>
  <si>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</si>
  <si>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</si>
  <si>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</si>
  <si>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</si>
  <si>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</si>
  <si>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</si>
  <si>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</si>
  <si>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</si>
  <si>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</si>
  <si>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</si>
  <si>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</si>
  <si>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</si>
  <si>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</si>
  <si>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</si>
  <si>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</si>
  <si>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</si>
  <si>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</si>
  <si>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</si>
  <si>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</si>
  <si>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</si>
  <si>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</si>
  <si>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</si>
  <si>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</si>
  <si>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</si>
  <si>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</si>
  <si>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</si>
  <si>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</si>
  <si>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</si>
  <si>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</si>
  <si>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</si>
  <si>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</si>
  <si>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</si>
  <si>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Interim total 2.2</t>
  </si>
  <si>
    <t>Interim total 2.3</t>
  </si>
  <si>
    <t>Interim total 2.4</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</si>
  <si>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</si>
  <si>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</si>
  <si>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</si>
  <si>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</si>
  <si>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</si>
  <si>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</si>
  <si>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</si>
  <si>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</si>
  <si>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</si>
  <si>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</si>
  <si>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</si>
  <si>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</si>
  <si>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</si>
  <si>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</si>
  <si>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</si>
  <si>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</si>
  <si>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below the EU threshold</t>
  </si>
  <si>
    <t>2016.2081.4-001.00</t>
  </si>
  <si>
    <t>2.6.8</t>
  </si>
  <si>
    <t>2.7.8</t>
  </si>
  <si>
    <t>2.8.4</t>
  </si>
  <si>
    <t>2.8.5</t>
  </si>
  <si>
    <t>2.8.6</t>
  </si>
  <si>
    <t>2.8.7</t>
  </si>
  <si>
    <t>2.9</t>
  </si>
  <si>
    <t>2.9.1</t>
  </si>
  <si>
    <t>2.9.2</t>
  </si>
  <si>
    <t>2.9.3</t>
  </si>
  <si>
    <t>2.9.4</t>
  </si>
  <si>
    <t>2.9.5</t>
  </si>
  <si>
    <t>2.9.6</t>
  </si>
  <si>
    <t>2.9.7</t>
  </si>
  <si>
    <t>Interim total 2.9</t>
  </si>
  <si>
    <t>2.10</t>
  </si>
  <si>
    <t>2.10.1</t>
  </si>
  <si>
    <t>2.10.2</t>
  </si>
  <si>
    <t>2.10.3</t>
  </si>
  <si>
    <t>Interim total 2.10</t>
  </si>
  <si>
    <t>- Language- Good business language skills in English</t>
  </si>
  <si>
    <t>- Leadership/management experience: 6 years of management/leadership experience as a project team leader or manager in a company</t>
  </si>
  <si>
    <t>26-02-2020</t>
  </si>
  <si>
    <t>To design and create communication material to promote PM KUSUM</t>
  </si>
  <si>
    <t>- Qualifications- Post Graduation in a relevant field (Management/Engineering in development sector related field)</t>
  </si>
  <si>
    <t xml:space="preserve">- General professional experience- 20 years of professional experience in the development sector with a particular focus on the RE sector </t>
  </si>
  <si>
    <t>- Specific professional experience- 5 years in the solar irrigation system</t>
  </si>
  <si>
    <t>- Leadership/management experience- 10 years of management/leadership experience as a project team leader or manager in a company and working closely with the government department.</t>
  </si>
  <si>
    <t>- Other- experience in closely working with the government department/ministries etc. (central and state) in the development sector.
-	Should have proven experience and expertise in preparing communication strategy for the development sector.
-	Understanding and knowledge of various communication materials used for the promotion of a government scheme. 
-	Flexible and able to multitask; can work within an ambiguous, fast-moving environment, while also driving toward clarity and solutions; demonstrated resourcefulness in setting priorities and guiding investment in people and systems</t>
  </si>
  <si>
    <t>Agri-pump expert Expert (Expert 1) (in accordance with ToR provisions/criteria)</t>
  </si>
  <si>
    <t>- Qualifications- Post Graduation Management/ Engineering/ agriculture (focussing on agriculture and energy)</t>
  </si>
  <si>
    <t>- General professional experience- 10 years of professional experience in the agriculture sector and DRE sector</t>
  </si>
  <si>
    <t xml:space="preserve">- Specific professional experience- 5 years in solar water pumps </t>
  </si>
  <si>
    <t>- Other: Should have previous experience and expertise in working closely with the government department/ministries (centre and state) 
-	Experience in preparing a communication strategy for the promotion of agriculture products is an added advantage.
-	Understanding and knowledge of the PM KUSUM Scheme and various government schemes related to agriculture, irrigation, and the DRE sector.</t>
  </si>
  <si>
    <t>Content Developer/Communication Expert (Expert 2) (in accordance with ToR provisions/criteria)</t>
  </si>
  <si>
    <t>- Qualifications- Suitable degree in communication and content development</t>
  </si>
  <si>
    <t>- Language Good business language skills in English</t>
  </si>
  <si>
    <t xml:space="preserve">- General professional experience- 8 years of professional experience in preparing communication strategy and developing content </t>
  </si>
  <si>
    <t xml:space="preserve">- Specific professional experience- 5 years in making communication content for the development sector </t>
  </si>
  <si>
    <t>- Other- Should have previous experience and expertise in working with government departments/ministries (centre and state)
-	Experience in developing FAQ
-	Experience in the DRE sector with the focus on solar water pumps will be an added advantage.</t>
  </si>
  <si>
    <t>Media Expert (Expert 3) (in accordance with ToR provisions/criteria)</t>
  </si>
  <si>
    <t>- Qualifications-Suitable degree in Digital and multimedia</t>
  </si>
  <si>
    <t xml:space="preserve">- General professional experience- 8 years of professional experience in the Digital and multimedia </t>
  </si>
  <si>
    <t xml:space="preserve">- Specific professional experience- 5 years in preparing audio clips, doodling videos, template for standees, pamphlets, billboards, and other communication material </t>
  </si>
  <si>
    <t>- Other- Should have previous experience and expertise in making doodle videos.
-	Send the links to the videos prepared. 
-	Experience in the solar water pumping sector is an added advantage.</t>
  </si>
  <si>
    <t>Researcher Renewable Energy (Expert-4) (in accordance with ToR provisions/criteria)</t>
  </si>
  <si>
    <t>- Qualifications- Post Graduation in agriculture or energy-related field</t>
  </si>
  <si>
    <t xml:space="preserve">- General professional experience- 5 years of professional experience in the DRE </t>
  </si>
  <si>
    <t>- Specific professional experience- 4 years of experience in analysis, content preparation, survey, and identifying areas for communication</t>
  </si>
  <si>
    <t xml:space="preserve">- Other- Should have previous experience in working with government department/ ministries etc
-	Deep understanding and knowledge of issues related to energy.
-	Understanding of energy and agriculture-related scheme 
-	Flexible and able to multitask; can work within an ambiguous, fast-moving environment, while also driving toward clarity and solutions; demonstrated resourcefulness in setting priorities and guiding investment in people and systems
-	Should have a proven track record to prepare a quality report. </t>
  </si>
  <si>
    <t>Researcher Solar Water Pumps (Expert-5) (in accordance with ToR provisions/criteria)</t>
  </si>
  <si>
    <t xml:space="preserve">- General professional experience- 5 years of professional experience in the DRE sector focusing on Solar Water Pumps </t>
  </si>
  <si>
    <t xml:space="preserve">- Other- Should have previous experience in working with government department/ ministries etc
-	Deep understanding and knowledge of issues related to agriculture, groundwater, and solar water pumps.
-	Understanding of PM KUSUM Scheme and other agriculture-related schemes
-	Flexible and able to multitask; can work within an ambiguous, fast-moving environment, while also driving toward clarity and solutions; demonstrated resourcefulness in setting priorities and guiding investment in people and systems
-	Should have a proven track record to prepare a quality report. </t>
  </si>
  <si>
    <t>Expert 6 (in accordance with ToR provisions/criteria)</t>
  </si>
  <si>
    <t xml:space="preserve">- Qualifications- </t>
  </si>
  <si>
    <t xml:space="preserve">- Language- </t>
  </si>
  <si>
    <t xml:space="preserve">- General professional experience- </t>
  </si>
  <si>
    <t xml:space="preserve">- Specific professional experience- </t>
  </si>
  <si>
    <t xml:space="preserve">- 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</si>
</sst>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5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1" fontId="1" fillId="0" borderId="13" xfId="0" applyNumberFormat="1" applyFont="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cellXfs>
  <cellStyles count="3">
    <cellStyle name="Explanatory Text" xfId="2" builtinId="53"/>
    <cellStyle name="Normal" xfId="0" builtinId="0"/>
    <cellStyle name="Percent" xfId="1" builtinId="5"/>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635000</xdr:colOff>
      <xdr:row>0</xdr:row>
      <xdr:rowOff>0</xdr:rowOff>
    </xdr:from>
    <xdr:to>
      <xdr:col>12</xdr:col>
      <xdr:colOff>69850</xdr:colOff>
      <xdr:row>1</xdr:row>
      <xdr:rowOff>79541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9350" y="0"/>
          <a:ext cx="1206500" cy="428791"/>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39"/>
  <sheetViews>
    <sheetView showGridLines="0" tabSelected="1" zoomScaleNormal="100" zoomScaleSheetLayoutView="85" zoomScalePageLayoutView="130" workbookViewId="0">
      <pane ySplit="9" topLeftCell="A10" activePane="bottomLeft" state="frozen"/>
      <selection pane="bottomLeft" activeCell="C3" sqref="C3:E4"/>
    </sheetView>
  </sheetViews>
  <sheetFormatPr defaultColWidth="5.6640625" defaultRowHeight="11.25"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27">
      <c r="A1" s="149" t="s">
        <v>172</v>
      </c>
      <c r="B1" s="149"/>
      <c r="C1" s="149"/>
      <c r="D1" s="149"/>
      <c r="E1" s="149"/>
      <c r="F1" s="149"/>
      <c r="G1" s="149"/>
      <c r="H1" s="149"/>
      <c r="I1" s="149"/>
      <c r="J1" s="149"/>
      <c r="K1" s="55"/>
      <c r="L1" s="120"/>
      <c r="M1" s="121"/>
      <c r="N1" s="121"/>
      <c r="O1" s="80" t="s">
        <v>95</v>
      </c>
      <c r="P1" s="81"/>
      <c r="Q1" s="56"/>
      <c r="R1" s="56"/>
      <c r="S1" s="56"/>
      <c r="T1" s="56"/>
    </row>
    <row r="2" spans="1:23">
      <c r="A2" s="122" t="s">
        <v>96</v>
      </c>
      <c r="B2" s="122"/>
      <c r="C2" s="134" t="s">
        <v>96</v>
      </c>
      <c r="D2" s="134"/>
      <c r="E2" s="134"/>
      <c r="G2" s="123" t="s">
        <v>101</v>
      </c>
      <c r="H2" s="123"/>
      <c r="K2" s="8"/>
      <c r="L2" s="79" t="s">
        <v>102</v>
      </c>
      <c r="M2" s="124" t="s">
        <v>196</v>
      </c>
      <c r="N2" s="125"/>
    </row>
    <row r="3" spans="1:23">
      <c r="A3" s="116" t="s">
        <v>97</v>
      </c>
      <c r="B3" s="116"/>
      <c r="C3" s="93"/>
      <c r="D3" s="133"/>
      <c r="E3" s="133"/>
      <c r="G3" s="135" t="s">
        <v>197</v>
      </c>
      <c r="H3" s="136"/>
      <c r="I3" s="136"/>
      <c r="J3" s="136"/>
      <c r="K3" s="136"/>
      <c r="L3" s="5" t="s">
        <v>8</v>
      </c>
      <c r="M3" s="126" t="s">
        <v>173</v>
      </c>
      <c r="N3" s="127"/>
    </row>
    <row r="4" spans="1:23">
      <c r="A4" s="116" t="s">
        <v>98</v>
      </c>
      <c r="B4" s="116"/>
      <c r="C4" s="93"/>
      <c r="D4" s="93"/>
      <c r="E4" s="93"/>
      <c r="G4" s="136"/>
      <c r="H4" s="136"/>
      <c r="I4" s="136"/>
      <c r="J4" s="136"/>
      <c r="K4" s="136"/>
      <c r="L4" s="5" t="s">
        <v>103</v>
      </c>
      <c r="M4" s="127"/>
      <c r="N4" s="127"/>
    </row>
    <row r="5" spans="1:23">
      <c r="A5" s="138" t="s">
        <v>99</v>
      </c>
      <c r="B5" s="138"/>
      <c r="C5" s="91" t="s">
        <v>100</v>
      </c>
      <c r="D5" s="92"/>
      <c r="E5" s="92"/>
      <c r="F5" s="6"/>
      <c r="G5" s="137"/>
      <c r="H5" s="137"/>
      <c r="I5" s="137"/>
      <c r="J5" s="137"/>
      <c r="K5" s="137"/>
      <c r="L5" s="52"/>
      <c r="M5" s="131" t="str">
        <f>"Bidder 1 to 5 of "&amp;TEXT(IF(COUNTA(#REF!,#REF!,#REF!,#REF!,#REF!)+COUNTA(#REF!,#REF!,#REF!,#REF!,#REF!)&gt;0,"10","5"),"0")</f>
        <v>Bidder 1 to 5 of 10</v>
      </c>
      <c r="N5" s="132"/>
      <c r="O5" s="148" t="s">
        <v>121</v>
      </c>
      <c r="P5" s="82"/>
      <c r="Q5" s="53"/>
      <c r="R5" s="53"/>
      <c r="S5" s="53"/>
      <c r="T5" s="53"/>
      <c r="U5" s="53"/>
      <c r="V5" s="53"/>
      <c r="W5" s="53"/>
    </row>
    <row r="6" spans="1:23" s="9" customFormat="1">
      <c r="A6" s="58"/>
      <c r="B6" s="32"/>
      <c r="C6" s="33"/>
      <c r="D6" s="32"/>
      <c r="E6" s="128" t="s">
        <v>104</v>
      </c>
      <c r="F6" s="129"/>
      <c r="G6" s="128" t="s">
        <v>105</v>
      </c>
      <c r="H6" s="129"/>
      <c r="I6" s="128" t="s">
        <v>106</v>
      </c>
      <c r="J6" s="129"/>
      <c r="K6" s="128" t="s">
        <v>107</v>
      </c>
      <c r="L6" s="129"/>
      <c r="M6" s="128" t="s">
        <v>108</v>
      </c>
      <c r="N6" s="130"/>
      <c r="O6" s="148"/>
      <c r="P6" s="82"/>
      <c r="Q6" s="53"/>
      <c r="R6" s="53"/>
      <c r="S6" s="53"/>
      <c r="T6" s="53"/>
      <c r="U6" s="53"/>
      <c r="V6" s="53"/>
      <c r="W6" s="53"/>
    </row>
    <row r="7" spans="1:23">
      <c r="B7" s="98" t="s">
        <v>1</v>
      </c>
      <c r="C7" s="99"/>
      <c r="D7" s="31" t="s">
        <v>0</v>
      </c>
      <c r="E7" s="16" t="s">
        <v>2</v>
      </c>
      <c r="F7" s="17" t="s">
        <v>3</v>
      </c>
      <c r="G7" s="16" t="s">
        <v>2</v>
      </c>
      <c r="H7" s="17" t="s">
        <v>3</v>
      </c>
      <c r="I7" s="16" t="s">
        <v>2</v>
      </c>
      <c r="J7" s="17" t="s">
        <v>3</v>
      </c>
      <c r="K7" s="16" t="s">
        <v>2</v>
      </c>
      <c r="L7" s="17" t="s">
        <v>3</v>
      </c>
      <c r="M7" s="16" t="s">
        <v>2</v>
      </c>
      <c r="N7" s="7" t="s">
        <v>3</v>
      </c>
    </row>
    <row r="8" spans="1:23">
      <c r="B8" s="100" t="s">
        <v>109</v>
      </c>
      <c r="C8" s="101"/>
      <c r="D8" s="14" t="s">
        <v>110</v>
      </c>
      <c r="E8" s="16" t="s">
        <v>111</v>
      </c>
      <c r="F8" s="17" t="s">
        <v>112</v>
      </c>
      <c r="G8" s="16" t="s">
        <v>111</v>
      </c>
      <c r="H8" s="17" t="s">
        <v>112</v>
      </c>
      <c r="I8" s="16" t="s">
        <v>111</v>
      </c>
      <c r="J8" s="17" t="s">
        <v>112</v>
      </c>
      <c r="K8" s="16" t="s">
        <v>111</v>
      </c>
      <c r="L8" s="17" t="s">
        <v>112</v>
      </c>
      <c r="M8" s="16" t="s">
        <v>111</v>
      </c>
      <c r="N8" s="7" t="s">
        <v>112</v>
      </c>
    </row>
    <row r="9" spans="1:23">
      <c r="A9" s="59"/>
      <c r="B9" s="112"/>
      <c r="C9" s="113"/>
      <c r="D9" s="15" t="s">
        <v>5</v>
      </c>
      <c r="E9" s="22" t="s">
        <v>6</v>
      </c>
      <c r="F9" s="18" t="s">
        <v>7</v>
      </c>
      <c r="G9" s="22" t="s">
        <v>6</v>
      </c>
      <c r="H9" s="18" t="s">
        <v>7</v>
      </c>
      <c r="I9" s="22" t="s">
        <v>6</v>
      </c>
      <c r="J9" s="18" t="s">
        <v>7</v>
      </c>
      <c r="K9" s="22" t="s">
        <v>6</v>
      </c>
      <c r="L9" s="18" t="s">
        <v>7</v>
      </c>
      <c r="M9" s="22" t="s">
        <v>6</v>
      </c>
      <c r="N9" s="59" t="s">
        <v>7</v>
      </c>
    </row>
    <row r="10" spans="1:23" s="10" customFormat="1" ht="12.75">
      <c r="A10" s="60" t="s">
        <v>93</v>
      </c>
      <c r="B10" s="104" t="s">
        <v>113</v>
      </c>
      <c r="C10" s="105"/>
      <c r="D10" s="105"/>
      <c r="E10" s="105"/>
      <c r="F10" s="105"/>
      <c r="G10" s="105"/>
      <c r="H10" s="105"/>
      <c r="I10" s="105"/>
      <c r="J10" s="105"/>
      <c r="K10" s="105"/>
      <c r="L10" s="105"/>
      <c r="M10" s="105"/>
      <c r="N10" s="105"/>
      <c r="P10" s="57" t="str">
        <f>IF(ISBLANK(B10),A10,B10)</f>
        <v>Assessment of technical-methodological design</v>
      </c>
    </row>
    <row r="11" spans="1:23">
      <c r="A11" s="67" t="s">
        <v>9</v>
      </c>
      <c r="B11" s="89" t="s">
        <v>114</v>
      </c>
      <c r="C11" s="90"/>
      <c r="D11" s="27"/>
      <c r="E11" s="23"/>
      <c r="F11" s="34"/>
      <c r="G11" s="26"/>
      <c r="H11" s="34"/>
      <c r="I11" s="26"/>
      <c r="J11" s="34"/>
      <c r="K11" s="26"/>
      <c r="L11" s="34"/>
      <c r="M11" s="26"/>
      <c r="N11" s="61"/>
      <c r="P11" s="57" t="str">
        <f t="shared" ref="P11:P74" si="0">IF(ISBLANK(B11),A11,B11)</f>
        <v>Strategy</v>
      </c>
    </row>
    <row r="12" spans="1:23" ht="22.5">
      <c r="A12" s="62" t="s">
        <v>14</v>
      </c>
      <c r="B12" s="85" t="s">
        <v>115</v>
      </c>
      <c r="C12" s="86"/>
      <c r="D12" s="45">
        <v>0.03</v>
      </c>
      <c r="E12" s="24"/>
      <c r="F12" s="19">
        <f>$D12*E12*100</f>
        <v>0</v>
      </c>
      <c r="G12" s="24"/>
      <c r="H12" s="19">
        <f>$D12*G12*100</f>
        <v>0</v>
      </c>
      <c r="I12" s="24"/>
      <c r="J12" s="19">
        <f>$D12*I12*100</f>
        <v>0</v>
      </c>
      <c r="K12" s="24"/>
      <c r="L12" s="19">
        <f>$D12*K12*100</f>
        <v>0</v>
      </c>
      <c r="M12" s="24"/>
      <c r="N12" s="63">
        <f>$D12*M12*100</f>
        <v>0</v>
      </c>
      <c r="P12" s="12" t="str">
        <f t="shared" si="0"/>
        <v>Interpretation of the objectives in the ToRs, critical examination of tasks</v>
      </c>
    </row>
    <row r="13" spans="1:23" ht="22.5">
      <c r="A13" s="64" t="s">
        <v>15</v>
      </c>
      <c r="B13" s="87" t="s">
        <v>116</v>
      </c>
      <c r="C13" s="88"/>
      <c r="D13" s="46">
        <v>0.05</v>
      </c>
      <c r="E13" s="25"/>
      <c r="F13" s="20">
        <f>$D13*E13*100</f>
        <v>0</v>
      </c>
      <c r="G13" s="25"/>
      <c r="H13" s="20">
        <f>$D13*G13*100</f>
        <v>0</v>
      </c>
      <c r="I13" s="25"/>
      <c r="J13" s="20">
        <f>$D13*I13*100</f>
        <v>0</v>
      </c>
      <c r="K13" s="25"/>
      <c r="L13" s="20">
        <f>$D13*K13*100</f>
        <v>0</v>
      </c>
      <c r="M13" s="25"/>
      <c r="N13" s="65">
        <f>$D13*M13*100</f>
        <v>0</v>
      </c>
      <c r="P13" s="12" t="str">
        <f t="shared" si="0"/>
        <v>Description and justification of the contractor's strategy for delivering the services put out to tender.</v>
      </c>
    </row>
    <row r="14" spans="1:23" s="10" customFormat="1">
      <c r="A14" s="110" t="s">
        <v>117</v>
      </c>
      <c r="B14" s="110"/>
      <c r="C14" s="111"/>
      <c r="D14" s="47">
        <f>SUM(D12:D13)</f>
        <v>0.08</v>
      </c>
      <c r="E14" s="41"/>
      <c r="F14" s="21">
        <f>SUM(F12:F13)</f>
        <v>0</v>
      </c>
      <c r="G14" s="41"/>
      <c r="H14" s="21">
        <f>SUM(H12:H13)</f>
        <v>0</v>
      </c>
      <c r="I14" s="41"/>
      <c r="J14" s="21">
        <f>SUM(J12:J13)</f>
        <v>0</v>
      </c>
      <c r="K14" s="41"/>
      <c r="L14" s="21">
        <f>SUM(L12:L13)</f>
        <v>0</v>
      </c>
      <c r="M14" s="41"/>
      <c r="N14" s="66">
        <f>SUM(N12:N13)</f>
        <v>0</v>
      </c>
      <c r="P14" s="57" t="str">
        <f t="shared" si="0"/>
        <v>Interim total 1.1</v>
      </c>
    </row>
    <row r="15" spans="1:23">
      <c r="A15" s="67" t="s">
        <v>10</v>
      </c>
      <c r="B15" s="89" t="s">
        <v>118</v>
      </c>
      <c r="C15" s="90"/>
      <c r="D15" s="27"/>
      <c r="E15" s="23"/>
      <c r="F15" s="30"/>
      <c r="G15" s="23"/>
      <c r="H15" s="30"/>
      <c r="I15" s="23"/>
      <c r="J15" s="30"/>
      <c r="K15" s="23"/>
      <c r="L15" s="30"/>
      <c r="M15" s="23"/>
      <c r="N15" s="68"/>
      <c r="P15" s="57" t="str">
        <f t="shared" si="0"/>
        <v>Cooperation</v>
      </c>
    </row>
    <row r="16" spans="1:23" ht="22.5">
      <c r="A16" s="62" t="s">
        <v>23</v>
      </c>
      <c r="B16" s="85" t="s">
        <v>119</v>
      </c>
      <c r="C16" s="86"/>
      <c r="D16" s="45">
        <v>0.02</v>
      </c>
      <c r="E16" s="24"/>
      <c r="F16" s="19">
        <f>$D16*E16*100</f>
        <v>0</v>
      </c>
      <c r="G16" s="24"/>
      <c r="H16" s="19">
        <f>$D16*G16*100</f>
        <v>0</v>
      </c>
      <c r="I16" s="24"/>
      <c r="J16" s="19">
        <f>$D16*I16*100</f>
        <v>0</v>
      </c>
      <c r="K16" s="24"/>
      <c r="L16" s="19">
        <f>$D16*K16*100</f>
        <v>0</v>
      </c>
      <c r="M16" s="24"/>
      <c r="N16" s="63">
        <f>$D16*M16*100</f>
        <v>0</v>
      </c>
      <c r="P16" s="12" t="str">
        <f t="shared" si="0"/>
        <v>Presentation and interaction between the relevant actors in the contractor's area of responsibility</v>
      </c>
    </row>
    <row r="17" spans="1:16" ht="22.5">
      <c r="A17" s="62" t="s">
        <v>24</v>
      </c>
      <c r="B17" s="87" t="s">
        <v>120</v>
      </c>
      <c r="C17" s="88"/>
      <c r="D17" s="45">
        <v>0.02</v>
      </c>
      <c r="E17" s="24"/>
      <c r="F17" s="20">
        <f>$D17*E17*100</f>
        <v>0</v>
      </c>
      <c r="G17" s="24"/>
      <c r="H17" s="20">
        <f>$D17*G17*100</f>
        <v>0</v>
      </c>
      <c r="I17" s="24"/>
      <c r="J17" s="20">
        <f>$D17*I17*100</f>
        <v>0</v>
      </c>
      <c r="K17" s="24"/>
      <c r="L17" s="20">
        <f>$D17*K17*100</f>
        <v>0</v>
      </c>
      <c r="M17" s="24"/>
      <c r="N17" s="65">
        <f>$D17*M17*100</f>
        <v>0</v>
      </c>
      <c r="P17" s="12" t="str">
        <f t="shared" si="0"/>
        <v>Strategy for establishing cooperation and then cooperating with the relevant actors</v>
      </c>
    </row>
    <row r="18" spans="1:16" s="10" customFormat="1">
      <c r="A18" s="110" t="s">
        <v>122</v>
      </c>
      <c r="B18" s="110"/>
      <c r="C18" s="111"/>
      <c r="D18" s="47">
        <f>SUM(D16:D17)</f>
        <v>0.04</v>
      </c>
      <c r="E18" s="41"/>
      <c r="F18" s="21">
        <f>SUM(F16:F17)</f>
        <v>0</v>
      </c>
      <c r="G18" s="41"/>
      <c r="H18" s="21">
        <f>SUM(H16:H17)</f>
        <v>0</v>
      </c>
      <c r="I18" s="41"/>
      <c r="J18" s="21">
        <f>SUM(J16:J17)</f>
        <v>0</v>
      </c>
      <c r="K18" s="41"/>
      <c r="L18" s="21">
        <f>SUM(L16:L17)</f>
        <v>0</v>
      </c>
      <c r="M18" s="41"/>
      <c r="N18" s="66">
        <f>SUM(N16:N17)</f>
        <v>0</v>
      </c>
      <c r="P18" s="57" t="str">
        <f t="shared" si="0"/>
        <v>Interim total 1.2</v>
      </c>
    </row>
    <row r="19" spans="1:16">
      <c r="A19" s="67" t="s">
        <v>11</v>
      </c>
      <c r="B19" s="89" t="s">
        <v>124</v>
      </c>
      <c r="C19" s="90"/>
      <c r="D19" s="27"/>
      <c r="E19" s="23"/>
      <c r="F19" s="30"/>
      <c r="G19" s="23"/>
      <c r="H19" s="30"/>
      <c r="I19" s="23"/>
      <c r="J19" s="30"/>
      <c r="K19" s="23"/>
      <c r="L19" s="30"/>
      <c r="M19" s="23"/>
      <c r="N19" s="68"/>
      <c r="P19" s="57" t="str">
        <f t="shared" si="0"/>
        <v>Steering structure</v>
      </c>
    </row>
    <row r="20" spans="1:16" ht="22.5">
      <c r="A20" s="62" t="s">
        <v>20</v>
      </c>
      <c r="B20" s="85" t="s">
        <v>125</v>
      </c>
      <c r="C20" s="86"/>
      <c r="D20" s="45">
        <v>0.01</v>
      </c>
      <c r="E20" s="24"/>
      <c r="F20" s="19">
        <f>$D20*E20*100</f>
        <v>0</v>
      </c>
      <c r="G20" s="24"/>
      <c r="H20" s="19">
        <f>$D20*G20*100</f>
        <v>0</v>
      </c>
      <c r="I20" s="24"/>
      <c r="J20" s="19">
        <f>$D20*I20*100</f>
        <v>0</v>
      </c>
      <c r="K20" s="24"/>
      <c r="L20" s="19">
        <f>$D20*K20*100</f>
        <v>0</v>
      </c>
      <c r="M20" s="24"/>
      <c r="N20" s="63">
        <f>$D20*M20*100</f>
        <v>0</v>
      </c>
      <c r="P20" s="12" t="str">
        <f t="shared" si="0"/>
        <v>Approach and procedure for steering the measures with the project partners</v>
      </c>
    </row>
    <row r="21" spans="1:16" ht="22.5">
      <c r="A21" s="62" t="s">
        <v>61</v>
      </c>
      <c r="B21" s="87" t="s">
        <v>126</v>
      </c>
      <c r="C21" s="88"/>
      <c r="D21" s="45">
        <v>0.02</v>
      </c>
      <c r="E21" s="24"/>
      <c r="F21" s="20">
        <f>$D21*E21*100</f>
        <v>0</v>
      </c>
      <c r="G21" s="24"/>
      <c r="H21" s="20">
        <f>$D21*G21*100</f>
        <v>0</v>
      </c>
      <c r="I21" s="24"/>
      <c r="J21" s="20">
        <f>$D21*I21*100</f>
        <v>0</v>
      </c>
      <c r="K21" s="24"/>
      <c r="L21" s="20">
        <f>$D21*K21*100</f>
        <v>0</v>
      </c>
      <c r="M21" s="24"/>
      <c r="N21" s="65">
        <f>$D21*M21*100</f>
        <v>0</v>
      </c>
      <c r="P21" s="12" t="str">
        <f t="shared" si="0"/>
        <v>Description of contractor's contribution to results monitoring and the associated challenges</v>
      </c>
    </row>
    <row r="22" spans="1:16" s="10" customFormat="1">
      <c r="A22" s="110" t="s">
        <v>123</v>
      </c>
      <c r="B22" s="110"/>
      <c r="C22" s="111"/>
      <c r="D22" s="47">
        <f>SUM(D20:D21)</f>
        <v>0.03</v>
      </c>
      <c r="E22" s="41"/>
      <c r="F22" s="21">
        <f>SUM(F20:F21)</f>
        <v>0</v>
      </c>
      <c r="G22" s="41"/>
      <c r="H22" s="21">
        <f>SUM(H20:H21)</f>
        <v>0</v>
      </c>
      <c r="I22" s="41"/>
      <c r="J22" s="21">
        <f>SUM(J20:J21)</f>
        <v>0</v>
      </c>
      <c r="K22" s="41"/>
      <c r="L22" s="21">
        <f>SUM(L20:L21)</f>
        <v>0</v>
      </c>
      <c r="M22" s="41"/>
      <c r="N22" s="66">
        <f>SUM(N20:N21)</f>
        <v>0</v>
      </c>
      <c r="P22" s="57" t="str">
        <f t="shared" si="0"/>
        <v>Interim total 1.3</v>
      </c>
    </row>
    <row r="23" spans="1:16">
      <c r="A23" s="67" t="s">
        <v>12</v>
      </c>
      <c r="B23" s="89" t="s">
        <v>127</v>
      </c>
      <c r="C23" s="90"/>
      <c r="D23" s="27"/>
      <c r="E23" s="23"/>
      <c r="F23" s="30"/>
      <c r="G23" s="23"/>
      <c r="H23" s="30"/>
      <c r="I23" s="23"/>
      <c r="J23" s="30"/>
      <c r="K23" s="23"/>
      <c r="L23" s="30"/>
      <c r="M23" s="23"/>
      <c r="N23" s="68"/>
      <c r="P23" s="57" t="str">
        <f t="shared" si="0"/>
        <v>Processes</v>
      </c>
    </row>
    <row r="24" spans="1:16" ht="22.5">
      <c r="A24" s="62" t="s">
        <v>18</v>
      </c>
      <c r="B24" s="85" t="s">
        <v>128</v>
      </c>
      <c r="C24" s="86"/>
      <c r="D24" s="45">
        <v>0.04</v>
      </c>
      <c r="E24" s="24"/>
      <c r="F24" s="19">
        <f>$D24*E24*100</f>
        <v>0</v>
      </c>
      <c r="G24" s="24"/>
      <c r="H24" s="19">
        <f>$D24*G24*100</f>
        <v>0</v>
      </c>
      <c r="I24" s="24"/>
      <c r="J24" s="19">
        <f>$D24*I24*100</f>
        <v>0</v>
      </c>
      <c r="K24" s="24"/>
      <c r="L24" s="19">
        <f>$D24*K24*100</f>
        <v>0</v>
      </c>
      <c r="M24" s="24"/>
      <c r="N24" s="63">
        <f>$D24*M24*100</f>
        <v>0</v>
      </c>
      <c r="P24" s="12" t="str">
        <f t="shared" si="0"/>
        <v>Presentation and explanation of the implementation plan: work steps, milestones, schedule</v>
      </c>
    </row>
    <row r="25" spans="1:16" ht="22.5">
      <c r="A25" s="62" t="s">
        <v>19</v>
      </c>
      <c r="B25" s="87" t="s">
        <v>129</v>
      </c>
      <c r="C25" s="88"/>
      <c r="D25" s="45">
        <v>0.02</v>
      </c>
      <c r="E25" s="24"/>
      <c r="F25" s="20">
        <f>$D25*E25*100</f>
        <v>0</v>
      </c>
      <c r="G25" s="24"/>
      <c r="H25" s="20">
        <f>$D25*G25*100</f>
        <v>0</v>
      </c>
      <c r="I25" s="24"/>
      <c r="J25" s="20">
        <f>$D25*I25*100</f>
        <v>0</v>
      </c>
      <c r="K25" s="24"/>
      <c r="L25" s="20">
        <f>$D25*K25*100</f>
        <v>0</v>
      </c>
      <c r="M25" s="24"/>
      <c r="N25" s="65">
        <f>$D25*M25*100</f>
        <v>0</v>
      </c>
      <c r="P25" s="12" t="str">
        <f t="shared" si="0"/>
        <v>Presentation and explanation of the integration of the partner contributions</v>
      </c>
    </row>
    <row r="26" spans="1:16" s="10" customFormat="1">
      <c r="A26" s="110" t="s">
        <v>130</v>
      </c>
      <c r="B26" s="110"/>
      <c r="C26" s="111"/>
      <c r="D26" s="47">
        <f>SUM(D24:D25)</f>
        <v>0.06</v>
      </c>
      <c r="E26" s="41"/>
      <c r="F26" s="21">
        <f>SUM(F24:F25)</f>
        <v>0</v>
      </c>
      <c r="G26" s="41"/>
      <c r="H26" s="21">
        <f>SUM(H24:H25)</f>
        <v>0</v>
      </c>
      <c r="I26" s="41"/>
      <c r="J26" s="21">
        <f>SUM(J24:J25)</f>
        <v>0</v>
      </c>
      <c r="K26" s="41"/>
      <c r="L26" s="21">
        <f>SUM(L24:L25)</f>
        <v>0</v>
      </c>
      <c r="M26" s="41"/>
      <c r="N26" s="66">
        <f>SUM(N24:N25)</f>
        <v>0</v>
      </c>
      <c r="P26" s="57" t="str">
        <f t="shared" si="0"/>
        <v>Interim total 1.4</v>
      </c>
    </row>
    <row r="27" spans="1:16">
      <c r="A27" s="67" t="s">
        <v>13</v>
      </c>
      <c r="B27" s="89" t="s">
        <v>131</v>
      </c>
      <c r="C27" s="90"/>
      <c r="D27" s="27"/>
      <c r="E27" s="23"/>
      <c r="F27" s="30"/>
      <c r="G27" s="23"/>
      <c r="H27" s="30"/>
      <c r="I27" s="23"/>
      <c r="J27" s="30"/>
      <c r="K27" s="23"/>
      <c r="L27" s="30"/>
      <c r="M27" s="23"/>
      <c r="N27" s="68"/>
      <c r="P27" s="57" t="str">
        <f t="shared" si="0"/>
        <v>Learning and innovation</v>
      </c>
    </row>
    <row r="28" spans="1:16" ht="22.5">
      <c r="A28" s="62" t="s">
        <v>21</v>
      </c>
      <c r="B28" s="85" t="s">
        <v>132</v>
      </c>
      <c r="C28" s="86"/>
      <c r="D28" s="45">
        <v>0.01</v>
      </c>
      <c r="E28" s="24"/>
      <c r="F28" s="19">
        <f>$D28*E28*100</f>
        <v>0</v>
      </c>
      <c r="G28" s="24"/>
      <c r="H28" s="19">
        <f>$D28*G28*100</f>
        <v>0</v>
      </c>
      <c r="I28" s="24"/>
      <c r="J28" s="19">
        <f>$D28*I28*100</f>
        <v>0</v>
      </c>
      <c r="K28" s="24"/>
      <c r="L28" s="19">
        <f>$D28*K28*100</f>
        <v>0</v>
      </c>
      <c r="M28" s="24"/>
      <c r="N28" s="63">
        <f>$D28*M28*100</f>
        <v>0</v>
      </c>
      <c r="P28" s="12" t="str">
        <f t="shared" si="0"/>
        <v>Contractor's contribution to knowledge management at the partner and at GIZ</v>
      </c>
    </row>
    <row r="29" spans="1:16" ht="22.5">
      <c r="A29" s="62" t="s">
        <v>22</v>
      </c>
      <c r="B29" s="87" t="s">
        <v>133</v>
      </c>
      <c r="C29" s="88"/>
      <c r="D29" s="45">
        <v>0.02</v>
      </c>
      <c r="E29" s="24"/>
      <c r="F29" s="20">
        <f>$D29*E29*100</f>
        <v>0</v>
      </c>
      <c r="G29" s="24"/>
      <c r="H29" s="20">
        <f>$D29*G29*100</f>
        <v>0</v>
      </c>
      <c r="I29" s="24"/>
      <c r="J29" s="20">
        <f>$D29*I29*100</f>
        <v>0</v>
      </c>
      <c r="K29" s="24"/>
      <c r="L29" s="20">
        <f>$D29*K29*100</f>
        <v>0</v>
      </c>
      <c r="M29" s="24"/>
      <c r="N29" s="65">
        <f>$D29*M29*100</f>
        <v>0</v>
      </c>
      <c r="P29" s="12" t="str">
        <f t="shared" si="0"/>
        <v>Presentation and explanation of the measures undertaken by the contractor to promote scaling-up effects</v>
      </c>
    </row>
    <row r="30" spans="1:16" s="10" customFormat="1">
      <c r="A30" s="110" t="s">
        <v>134</v>
      </c>
      <c r="B30" s="110"/>
      <c r="C30" s="111"/>
      <c r="D30" s="47">
        <f>SUM(D28:D29)</f>
        <v>0.03</v>
      </c>
      <c r="E30" s="41"/>
      <c r="F30" s="21">
        <f>SUM(F28:F29)</f>
        <v>0</v>
      </c>
      <c r="G30" s="41"/>
      <c r="H30" s="21">
        <f>SUM(H28:H29)</f>
        <v>0</v>
      </c>
      <c r="I30" s="41"/>
      <c r="J30" s="21">
        <f>SUM(J28:J29)</f>
        <v>0</v>
      </c>
      <c r="K30" s="41"/>
      <c r="L30" s="21">
        <f>SUM(L28:L29)</f>
        <v>0</v>
      </c>
      <c r="M30" s="41"/>
      <c r="N30" s="66">
        <f>SUM(N28:N29)</f>
        <v>0</v>
      </c>
      <c r="P30" s="57" t="str">
        <f t="shared" si="0"/>
        <v>Interim total 1.5</v>
      </c>
    </row>
    <row r="31" spans="1:16">
      <c r="A31" s="67" t="s">
        <v>58</v>
      </c>
      <c r="B31" s="89" t="s">
        <v>135</v>
      </c>
      <c r="C31" s="90"/>
      <c r="D31" s="27"/>
      <c r="E31" s="23"/>
      <c r="F31" s="30"/>
      <c r="G31" s="23"/>
      <c r="H31" s="30"/>
      <c r="I31" s="23"/>
      <c r="J31" s="30"/>
      <c r="K31" s="23"/>
      <c r="L31" s="30"/>
      <c r="M31" s="23"/>
      <c r="N31" s="68"/>
      <c r="P31" s="57" t="str">
        <f t="shared" si="0"/>
        <v>Project management of the contractor</v>
      </c>
    </row>
    <row r="32" spans="1:16">
      <c r="A32" s="62" t="s">
        <v>59</v>
      </c>
      <c r="B32" s="85" t="s">
        <v>136</v>
      </c>
      <c r="C32" s="86"/>
      <c r="D32" s="45">
        <v>0.02</v>
      </c>
      <c r="E32" s="24"/>
      <c r="F32" s="19">
        <f>$D32*E32*100</f>
        <v>0</v>
      </c>
      <c r="G32" s="24"/>
      <c r="H32" s="19">
        <f>$D32*G32*100</f>
        <v>0</v>
      </c>
      <c r="I32" s="24"/>
      <c r="J32" s="19">
        <f>$D32*I32*100</f>
        <v>0</v>
      </c>
      <c r="K32" s="24"/>
      <c r="L32" s="19">
        <f>$D32*K32*100</f>
        <v>0</v>
      </c>
      <c r="M32" s="24"/>
      <c r="N32" s="63">
        <f>$D32*M32*100</f>
        <v>0</v>
      </c>
      <c r="P32" s="12" t="str">
        <f t="shared" si="0"/>
        <v>Approach and procedure for coordination with/in GIZ project</v>
      </c>
    </row>
    <row r="33" spans="1:16" ht="22.5">
      <c r="A33" s="62" t="s">
        <v>92</v>
      </c>
      <c r="B33" s="150" t="s">
        <v>137</v>
      </c>
      <c r="C33" s="151"/>
      <c r="D33" s="45">
        <v>0.02</v>
      </c>
      <c r="E33" s="24"/>
      <c r="F33" s="19">
        <f>$D33*E33*100</f>
        <v>0</v>
      </c>
      <c r="G33" s="24"/>
      <c r="H33" s="19">
        <f>$D33*G33*100</f>
        <v>0</v>
      </c>
      <c r="I33" s="24"/>
      <c r="J33" s="19">
        <f>$D33*I33*100</f>
        <v>0</v>
      </c>
      <c r="K33" s="24"/>
      <c r="L33" s="19">
        <f>$D33*K33*100</f>
        <v>0</v>
      </c>
      <c r="M33" s="24"/>
      <c r="N33" s="63">
        <f>$D33*M33*100</f>
        <v>0</v>
      </c>
      <c r="P33" s="12" t="str">
        <f t="shared" si="0"/>
        <v>Personnel assignment plan (who, when, what work steps) incl. explanation and specification of expert months</v>
      </c>
    </row>
    <row r="34" spans="1:16" ht="22.5">
      <c r="A34" s="62" t="s">
        <v>60</v>
      </c>
      <c r="B34" s="139" t="s">
        <v>138</v>
      </c>
      <c r="C34" s="140"/>
      <c r="D34" s="45">
        <v>0.02</v>
      </c>
      <c r="E34" s="24"/>
      <c r="F34" s="20">
        <f>$D34*E34*100</f>
        <v>0</v>
      </c>
      <c r="G34" s="24"/>
      <c r="H34" s="20">
        <f>$D34*G34*100</f>
        <v>0</v>
      </c>
      <c r="I34" s="24"/>
      <c r="J34" s="20">
        <f>$D34*I34*100</f>
        <v>0</v>
      </c>
      <c r="K34" s="24"/>
      <c r="L34" s="20">
        <f>$D34*K34*100</f>
        <v>0</v>
      </c>
      <c r="M34" s="24"/>
      <c r="N34" s="65">
        <f>$D34*M34*100</f>
        <v>0</v>
      </c>
      <c r="P34" s="12" t="str">
        <f t="shared" si="0"/>
        <v>Contractor's backstopping strategy (incl. CVs of the technical and administrative backstopper)</v>
      </c>
    </row>
    <row r="35" spans="1:16" s="10" customFormat="1">
      <c r="A35" s="110" t="s">
        <v>139</v>
      </c>
      <c r="B35" s="110"/>
      <c r="C35" s="111"/>
      <c r="D35" s="47">
        <f>SUM(D32:D34)</f>
        <v>0.06</v>
      </c>
      <c r="E35" s="41"/>
      <c r="F35" s="21">
        <f>SUM(F32:F34)</f>
        <v>0</v>
      </c>
      <c r="G35" s="41"/>
      <c r="H35" s="21">
        <f>SUM(H32:H34)</f>
        <v>0</v>
      </c>
      <c r="I35" s="41"/>
      <c r="J35" s="21">
        <f>SUM(J32:J34)</f>
        <v>0</v>
      </c>
      <c r="K35" s="41"/>
      <c r="L35" s="21">
        <f>SUM(L32:L34)</f>
        <v>0</v>
      </c>
      <c r="M35" s="41"/>
      <c r="N35" s="66">
        <f>SUM(N32:N34)</f>
        <v>0</v>
      </c>
      <c r="P35" s="57" t="str">
        <f t="shared" si="0"/>
        <v>Interim total 1.6</v>
      </c>
    </row>
    <row r="36" spans="1:16">
      <c r="A36" s="76" t="s">
        <v>62</v>
      </c>
      <c r="B36" s="94" t="s">
        <v>140</v>
      </c>
      <c r="C36" s="95"/>
      <c r="D36" s="77">
        <v>0</v>
      </c>
      <c r="E36" s="78"/>
      <c r="F36" s="21">
        <f>$D36*E36*100</f>
        <v>0</v>
      </c>
      <c r="G36" s="78"/>
      <c r="H36" s="21">
        <f>$D36*G36*100</f>
        <v>0</v>
      </c>
      <c r="I36" s="78"/>
      <c r="J36" s="21">
        <f>$D36*I36*100</f>
        <v>0</v>
      </c>
      <c r="K36" s="78"/>
      <c r="L36" s="21">
        <f>$D36*K36*100</f>
        <v>0</v>
      </c>
      <c r="M36" s="78"/>
      <c r="N36" s="66">
        <f>$D36*M36*100</f>
        <v>0</v>
      </c>
      <c r="P36" s="57" t="str">
        <f t="shared" si="0"/>
        <v>Further requirements</v>
      </c>
    </row>
    <row r="37" spans="1:16">
      <c r="A37" s="118" t="s">
        <v>141</v>
      </c>
      <c r="B37" s="118"/>
      <c r="C37" s="119"/>
      <c r="D37" s="48">
        <f>SUM(D14,D18,D22,D26,D30,D35,D36)</f>
        <v>0.3</v>
      </c>
      <c r="E37" s="28"/>
      <c r="F37" s="29">
        <f>SUM(F14,F18,F22,F26,F30,F35,F36)</f>
        <v>0</v>
      </c>
      <c r="G37" s="28"/>
      <c r="H37" s="29">
        <f>SUM(H14,H18,H22,H26,H30,H35,H36)</f>
        <v>0</v>
      </c>
      <c r="I37" s="28"/>
      <c r="J37" s="29">
        <f>SUM(J14,J18,J22,J26,J30,J35,J36)</f>
        <v>0</v>
      </c>
      <c r="K37" s="28"/>
      <c r="L37" s="29">
        <f>SUM(L14,L18,L22,L26,L30,L35,L36)</f>
        <v>0</v>
      </c>
      <c r="M37" s="28"/>
      <c r="N37" s="69">
        <f>SUM(N14,N18,N22,N26,N30,N35,N36)</f>
        <v>0</v>
      </c>
      <c r="P37" s="57" t="str">
        <f t="shared" si="0"/>
        <v>Total 1</v>
      </c>
    </row>
    <row r="38" spans="1:16" s="10" customFormat="1" ht="12.75">
      <c r="A38" s="60" t="s">
        <v>94</v>
      </c>
      <c r="B38" s="104" t="s">
        <v>142</v>
      </c>
      <c r="C38" s="105"/>
      <c r="D38" s="105"/>
      <c r="E38" s="105"/>
      <c r="F38" s="105"/>
      <c r="G38" s="105"/>
      <c r="H38" s="105"/>
      <c r="I38" s="105"/>
      <c r="J38" s="105"/>
      <c r="K38" s="105"/>
      <c r="L38" s="105"/>
      <c r="M38" s="105"/>
      <c r="N38" s="105"/>
      <c r="P38" s="57" t="str">
        <f t="shared" si="0"/>
        <v>Assessment of proposed staff</v>
      </c>
    </row>
    <row r="39" spans="1:16">
      <c r="A39" s="72" t="s">
        <v>4</v>
      </c>
      <c r="B39" s="102" t="s">
        <v>143</v>
      </c>
      <c r="C39" s="103"/>
      <c r="D39" s="54"/>
      <c r="E39" s="35"/>
      <c r="F39" s="30"/>
      <c r="G39" s="35"/>
      <c r="H39" s="30"/>
      <c r="I39" s="35"/>
      <c r="J39" s="30"/>
      <c r="K39" s="35"/>
      <c r="L39" s="30"/>
      <c r="M39" s="35"/>
      <c r="N39" s="68"/>
      <c r="P39" s="57" t="str">
        <f t="shared" si="0"/>
        <v>Team leader (in accordance with ToR provisions/criteria)</v>
      </c>
    </row>
    <row r="40" spans="1:16" ht="22.5">
      <c r="A40" s="70" t="s">
        <v>75</v>
      </c>
      <c r="B40" s="96" t="s">
        <v>198</v>
      </c>
      <c r="C40" s="97"/>
      <c r="D40" s="45">
        <v>0.03</v>
      </c>
      <c r="E40" s="24"/>
      <c r="F40" s="19">
        <f t="shared" ref="F40:H46" si="1">$D40*E40*100</f>
        <v>0</v>
      </c>
      <c r="G40" s="24"/>
      <c r="H40" s="19">
        <f t="shared" si="1"/>
        <v>0</v>
      </c>
      <c r="I40" s="24"/>
      <c r="J40" s="19">
        <f t="shared" ref="J40" si="2">$D40*I40*100</f>
        <v>0</v>
      </c>
      <c r="K40" s="24"/>
      <c r="L40" s="19">
        <f t="shared" ref="L40" si="3">$D40*K40*100</f>
        <v>0</v>
      </c>
      <c r="M40" s="24"/>
      <c r="N40" s="63">
        <f t="shared" ref="N40" si="4">$D40*M40*100</f>
        <v>0</v>
      </c>
      <c r="P40" s="12" t="str">
        <f t="shared" si="0"/>
        <v>- Qualifications- Post Graduation in a relevant field (Management/Engineering in development sector related field)</v>
      </c>
    </row>
    <row r="41" spans="1:16">
      <c r="A41" s="70" t="s">
        <v>76</v>
      </c>
      <c r="B41" s="96" t="s">
        <v>194</v>
      </c>
      <c r="C41" s="97"/>
      <c r="D41" s="45">
        <v>0.02</v>
      </c>
      <c r="E41" s="24"/>
      <c r="F41" s="19">
        <f t="shared" si="1"/>
        <v>0</v>
      </c>
      <c r="G41" s="24"/>
      <c r="H41" s="19">
        <f t="shared" si="1"/>
        <v>0</v>
      </c>
      <c r="I41" s="24"/>
      <c r="J41" s="19">
        <f t="shared" ref="J41" si="5">$D41*I41*100</f>
        <v>0</v>
      </c>
      <c r="K41" s="24"/>
      <c r="L41" s="19">
        <f t="shared" ref="L41" si="6">$D41*K41*100</f>
        <v>0</v>
      </c>
      <c r="M41" s="24"/>
      <c r="N41" s="63">
        <f t="shared" ref="N41" si="7">$D41*M41*100</f>
        <v>0</v>
      </c>
      <c r="P41" s="12" t="str">
        <f t="shared" si="0"/>
        <v>- Language- Good business language skills in English</v>
      </c>
    </row>
    <row r="42" spans="1:16" ht="33.75">
      <c r="A42" s="71" t="s">
        <v>77</v>
      </c>
      <c r="B42" s="106" t="s">
        <v>199</v>
      </c>
      <c r="C42" s="107"/>
      <c r="D42" s="45">
        <v>0.06</v>
      </c>
      <c r="E42" s="24"/>
      <c r="F42" s="19">
        <f t="shared" si="1"/>
        <v>0</v>
      </c>
      <c r="G42" s="24"/>
      <c r="H42" s="19">
        <f t="shared" si="1"/>
        <v>0</v>
      </c>
      <c r="I42" s="24"/>
      <c r="J42" s="19">
        <f t="shared" ref="J42" si="8">$D42*I42*100</f>
        <v>0</v>
      </c>
      <c r="K42" s="24"/>
      <c r="L42" s="19">
        <f t="shared" ref="L42" si="9">$D42*K42*100</f>
        <v>0</v>
      </c>
      <c r="M42" s="24"/>
      <c r="N42" s="63">
        <f t="shared" ref="N42" si="10">$D42*M42*100</f>
        <v>0</v>
      </c>
      <c r="P42" s="12" t="str">
        <f t="shared" si="0"/>
        <v xml:space="preserve">- General professional experience- 20 years of professional experience in the development sector with a particular focus on the RE sector </v>
      </c>
    </row>
    <row r="43" spans="1:16" ht="22.5">
      <c r="A43" s="70" t="s">
        <v>78</v>
      </c>
      <c r="B43" s="106" t="s">
        <v>200</v>
      </c>
      <c r="C43" s="107"/>
      <c r="D43" s="45">
        <v>0.08</v>
      </c>
      <c r="E43" s="24"/>
      <c r="F43" s="19">
        <f t="shared" si="1"/>
        <v>0</v>
      </c>
      <c r="G43" s="24"/>
      <c r="H43" s="19">
        <f t="shared" si="1"/>
        <v>0</v>
      </c>
      <c r="I43" s="24"/>
      <c r="J43" s="19">
        <f t="shared" ref="J43" si="11">$D43*I43*100</f>
        <v>0</v>
      </c>
      <c r="K43" s="24"/>
      <c r="L43" s="19">
        <f t="shared" ref="L43" si="12">$D43*K43*100</f>
        <v>0</v>
      </c>
      <c r="M43" s="24"/>
      <c r="N43" s="63">
        <f t="shared" ref="N43" si="13">$D43*M43*100</f>
        <v>0</v>
      </c>
      <c r="P43" s="12" t="str">
        <f t="shared" si="0"/>
        <v>- Specific professional experience- 5 years in the solar irrigation system</v>
      </c>
    </row>
    <row r="44" spans="1:16" ht="45">
      <c r="A44" s="70" t="s">
        <v>79</v>
      </c>
      <c r="B44" s="96" t="s">
        <v>201</v>
      </c>
      <c r="C44" s="97"/>
      <c r="D44" s="45">
        <v>0.08</v>
      </c>
      <c r="E44" s="24"/>
      <c r="F44" s="19">
        <f t="shared" si="1"/>
        <v>0</v>
      </c>
      <c r="G44" s="24"/>
      <c r="H44" s="19">
        <f t="shared" si="1"/>
        <v>0</v>
      </c>
      <c r="I44" s="24"/>
      <c r="J44" s="19">
        <f t="shared" ref="J44" si="14">$D44*I44*100</f>
        <v>0</v>
      </c>
      <c r="K44" s="24"/>
      <c r="L44" s="19">
        <f t="shared" ref="L44" si="15">$D44*K44*100</f>
        <v>0</v>
      </c>
      <c r="M44" s="24"/>
      <c r="N44" s="63">
        <f t="shared" ref="N44" si="16">$D44*M44*100</f>
        <v>0</v>
      </c>
      <c r="P44" s="12" t="str">
        <f t="shared" si="0"/>
        <v>- Leadership/management experience- 10 years of management/leadership experience as a project team leader or manager in a company and working closely with the government department.</v>
      </c>
    </row>
    <row r="45" spans="1:16">
      <c r="A45" s="70" t="s">
        <v>80</v>
      </c>
      <c r="B45" s="106" t="s">
        <v>149</v>
      </c>
      <c r="C45" s="107"/>
      <c r="D45" s="45">
        <v>0</v>
      </c>
      <c r="E45" s="24"/>
      <c r="F45" s="19">
        <f t="shared" si="1"/>
        <v>0</v>
      </c>
      <c r="G45" s="24"/>
      <c r="H45" s="19">
        <f t="shared" si="1"/>
        <v>0</v>
      </c>
      <c r="I45" s="24"/>
      <c r="J45" s="19">
        <f t="shared" ref="J45" si="17">$D45*I45*100</f>
        <v>0</v>
      </c>
      <c r="K45" s="24"/>
      <c r="L45" s="19">
        <f t="shared" ref="L45" si="18">$D45*K45*100</f>
        <v>0</v>
      </c>
      <c r="M45" s="24"/>
      <c r="N45" s="63">
        <f t="shared" ref="N45" si="19">$D45*M45*100</f>
        <v>0</v>
      </c>
      <c r="P45" s="12" t="str">
        <f t="shared" si="0"/>
        <v>- Regional experience</v>
      </c>
    </row>
    <row r="46" spans="1:16">
      <c r="A46" s="70" t="s">
        <v>81</v>
      </c>
      <c r="B46" s="141" t="s">
        <v>150</v>
      </c>
      <c r="C46" s="142"/>
      <c r="D46" s="45">
        <v>0</v>
      </c>
      <c r="E46" s="24"/>
      <c r="F46" s="19">
        <f t="shared" si="1"/>
        <v>0</v>
      </c>
      <c r="G46" s="24"/>
      <c r="H46" s="19">
        <f t="shared" si="1"/>
        <v>0</v>
      </c>
      <c r="I46" s="24"/>
      <c r="J46" s="19">
        <f t="shared" ref="J46" si="20">$D46*I46*100</f>
        <v>0</v>
      </c>
      <c r="K46" s="24"/>
      <c r="L46" s="19">
        <f t="shared" ref="L46" si="21">$D46*K46*100</f>
        <v>0</v>
      </c>
      <c r="M46" s="24"/>
      <c r="N46" s="63">
        <f t="shared" ref="N46" si="22">$D46*M46*100</f>
        <v>0</v>
      </c>
      <c r="P46" s="12" t="str">
        <f t="shared" si="0"/>
        <v>- Development cooperation experience</v>
      </c>
    </row>
    <row r="47" spans="1:16" ht="123.75">
      <c r="A47" s="70" t="s">
        <v>82</v>
      </c>
      <c r="B47" s="143" t="s">
        <v>202</v>
      </c>
      <c r="C47" s="144"/>
      <c r="D47" s="49">
        <v>0.02</v>
      </c>
      <c r="E47" s="36"/>
      <c r="F47" s="20">
        <f>$D47*E47*100</f>
        <v>0</v>
      </c>
      <c r="G47" s="36"/>
      <c r="H47" s="20">
        <f>$D47*G47*100</f>
        <v>0</v>
      </c>
      <c r="I47" s="36"/>
      <c r="J47" s="20">
        <f>$D47*I47*100</f>
        <v>0</v>
      </c>
      <c r="K47" s="36"/>
      <c r="L47" s="20">
        <f>$D47*K47*100</f>
        <v>0</v>
      </c>
      <c r="M47" s="36"/>
      <c r="N47" s="65">
        <f>$D47*M47*100</f>
        <v>0</v>
      </c>
      <c r="P47" s="12" t="str">
        <f t="shared" si="0"/>
        <v>- Other- experience in closely working with the government department/ministries etc. (central and state) in the development sector.
-	Should have proven experience and expertise in preparing communication strategy for the development sector.
-	Understanding and knowledge of various communication materials used for the promotion of a government scheme. 
-	Flexible and able to multitask; can work within an ambiguous, fast-moving environment, while also driving toward clarity and solutions; demonstrated resourcefulness in setting priorities and guiding investment in people and systems</v>
      </c>
    </row>
    <row r="48" spans="1:16" s="10" customFormat="1">
      <c r="A48" s="110" t="s">
        <v>152</v>
      </c>
      <c r="B48" s="110"/>
      <c r="C48" s="111"/>
      <c r="D48" s="47">
        <f>SUM(D40:D47)</f>
        <v>0.29000000000000004</v>
      </c>
      <c r="E48" s="41"/>
      <c r="F48" s="21">
        <f>SUM(F40:F47)</f>
        <v>0</v>
      </c>
      <c r="G48" s="41"/>
      <c r="H48" s="21">
        <f>SUM(H40:H47)</f>
        <v>0</v>
      </c>
      <c r="I48" s="41"/>
      <c r="J48" s="21">
        <f>SUM(J40:J47)</f>
        <v>0</v>
      </c>
      <c r="K48" s="41"/>
      <c r="L48" s="21">
        <f>SUM(L40:L47)</f>
        <v>0</v>
      </c>
      <c r="M48" s="41"/>
      <c r="N48" s="66">
        <f>SUM(N40:N47)</f>
        <v>0</v>
      </c>
      <c r="P48" s="57" t="str">
        <f t="shared" si="0"/>
        <v>Interim total 2.1</v>
      </c>
    </row>
    <row r="49" spans="1:16" ht="22.5">
      <c r="A49" s="72" t="s">
        <v>83</v>
      </c>
      <c r="B49" s="102" t="s">
        <v>203</v>
      </c>
      <c r="C49" s="103"/>
      <c r="D49" s="54"/>
      <c r="E49" s="35"/>
      <c r="F49" s="30"/>
      <c r="G49" s="35"/>
      <c r="H49" s="30"/>
      <c r="I49" s="35"/>
      <c r="J49" s="30"/>
      <c r="K49" s="35"/>
      <c r="L49" s="30"/>
      <c r="M49" s="35"/>
      <c r="N49" s="68"/>
      <c r="P49" s="57" t="str">
        <f t="shared" si="0"/>
        <v>Agri-pump expert Expert (Expert 1) (in accordance with ToR provisions/criteria)</v>
      </c>
    </row>
    <row r="50" spans="1:16" ht="22.5">
      <c r="A50" s="70" t="s">
        <v>84</v>
      </c>
      <c r="B50" s="96" t="s">
        <v>204</v>
      </c>
      <c r="C50" s="97"/>
      <c r="D50" s="45">
        <v>0.01</v>
      </c>
      <c r="E50" s="24"/>
      <c r="F50" s="19">
        <f t="shared" ref="F50:H56" si="23">$D50*E50*100</f>
        <v>0</v>
      </c>
      <c r="G50" s="24"/>
      <c r="H50" s="19">
        <f t="shared" si="23"/>
        <v>0</v>
      </c>
      <c r="I50" s="24"/>
      <c r="J50" s="19">
        <f t="shared" ref="J50" si="24">$D50*I50*100</f>
        <v>0</v>
      </c>
      <c r="K50" s="24"/>
      <c r="L50" s="19">
        <f t="shared" ref="L50" si="25">$D50*K50*100</f>
        <v>0</v>
      </c>
      <c r="M50" s="24"/>
      <c r="N50" s="63">
        <f t="shared" ref="N50" si="26">$D50*M50*100</f>
        <v>0</v>
      </c>
      <c r="P50" s="12" t="str">
        <f t="shared" si="0"/>
        <v>- Qualifications- Post Graduation Management/ Engineering/ agriculture (focussing on agriculture and energy)</v>
      </c>
    </row>
    <row r="51" spans="1:16">
      <c r="A51" s="70" t="s">
        <v>85</v>
      </c>
      <c r="B51" s="96" t="s">
        <v>194</v>
      </c>
      <c r="C51" s="97"/>
      <c r="D51" s="45">
        <v>0</v>
      </c>
      <c r="E51" s="24"/>
      <c r="F51" s="19">
        <f t="shared" si="23"/>
        <v>0</v>
      </c>
      <c r="G51" s="24"/>
      <c r="H51" s="19">
        <f t="shared" si="23"/>
        <v>0</v>
      </c>
      <c r="I51" s="24"/>
      <c r="J51" s="19">
        <f t="shared" ref="J51" si="27">$D51*I51*100</f>
        <v>0</v>
      </c>
      <c r="K51" s="24"/>
      <c r="L51" s="19">
        <f t="shared" ref="L51" si="28">$D51*K51*100</f>
        <v>0</v>
      </c>
      <c r="M51" s="24"/>
      <c r="N51" s="63">
        <f t="shared" ref="N51" si="29">$D51*M51*100</f>
        <v>0</v>
      </c>
      <c r="P51" s="12" t="str">
        <f t="shared" si="0"/>
        <v>- Language- Good business language skills in English</v>
      </c>
    </row>
    <row r="52" spans="1:16" ht="22.5">
      <c r="A52" s="71" t="s">
        <v>86</v>
      </c>
      <c r="B52" s="106" t="s">
        <v>205</v>
      </c>
      <c r="C52" s="107"/>
      <c r="D52" s="49">
        <v>0.01</v>
      </c>
      <c r="E52" s="24"/>
      <c r="F52" s="19">
        <f t="shared" si="23"/>
        <v>0</v>
      </c>
      <c r="G52" s="24"/>
      <c r="H52" s="19">
        <f t="shared" si="23"/>
        <v>0</v>
      </c>
      <c r="I52" s="24"/>
      <c r="J52" s="19">
        <f t="shared" ref="J52" si="30">$D52*I52*100</f>
        <v>0</v>
      </c>
      <c r="K52" s="24"/>
      <c r="L52" s="19">
        <f t="shared" ref="L52" si="31">$D52*K52*100</f>
        <v>0</v>
      </c>
      <c r="M52" s="24"/>
      <c r="N52" s="63">
        <f t="shared" ref="N52" si="32">$D52*M52*100</f>
        <v>0</v>
      </c>
      <c r="P52" s="12" t="str">
        <f t="shared" si="0"/>
        <v>- General professional experience- 10 years of professional experience in the agriculture sector and DRE sector</v>
      </c>
    </row>
    <row r="53" spans="1:16">
      <c r="A53" s="70" t="s">
        <v>87</v>
      </c>
      <c r="B53" s="106" t="s">
        <v>206</v>
      </c>
      <c r="C53" s="107"/>
      <c r="D53" s="45">
        <v>0.04</v>
      </c>
      <c r="E53" s="24"/>
      <c r="F53" s="19">
        <f t="shared" si="23"/>
        <v>0</v>
      </c>
      <c r="G53" s="24"/>
      <c r="H53" s="19">
        <f t="shared" si="23"/>
        <v>0</v>
      </c>
      <c r="I53" s="24"/>
      <c r="J53" s="19">
        <f t="shared" ref="J53" si="33">$D53*I53*100</f>
        <v>0</v>
      </c>
      <c r="K53" s="24"/>
      <c r="L53" s="19">
        <f t="shared" ref="L53" si="34">$D53*K53*100</f>
        <v>0</v>
      </c>
      <c r="M53" s="24"/>
      <c r="N53" s="63">
        <f t="shared" ref="N53" si="35">$D53*M53*100</f>
        <v>0</v>
      </c>
      <c r="P53" s="12" t="str">
        <f t="shared" si="0"/>
        <v xml:space="preserve">- Specific professional experience- 5 years in solar water pumps </v>
      </c>
    </row>
    <row r="54" spans="1:16" ht="33.75">
      <c r="A54" s="70" t="s">
        <v>88</v>
      </c>
      <c r="B54" s="96" t="s">
        <v>195</v>
      </c>
      <c r="C54" s="97"/>
      <c r="D54" s="45">
        <v>0.02</v>
      </c>
      <c r="E54" s="24"/>
      <c r="F54" s="19">
        <f t="shared" si="23"/>
        <v>0</v>
      </c>
      <c r="G54" s="24"/>
      <c r="H54" s="19">
        <f t="shared" si="23"/>
        <v>0</v>
      </c>
      <c r="I54" s="24"/>
      <c r="J54" s="19">
        <f t="shared" ref="J54" si="36">$D54*I54*100</f>
        <v>0</v>
      </c>
      <c r="K54" s="24"/>
      <c r="L54" s="19">
        <f t="shared" ref="L54" si="37">$D54*K54*100</f>
        <v>0</v>
      </c>
      <c r="M54" s="24"/>
      <c r="N54" s="63">
        <f t="shared" ref="N54" si="38">$D54*M54*100</f>
        <v>0</v>
      </c>
      <c r="P54" s="12" t="str">
        <f t="shared" si="0"/>
        <v>- Leadership/management experience: 6 years of management/leadership experience as a project team leader or manager in a company</v>
      </c>
    </row>
    <row r="55" spans="1:16">
      <c r="A55" s="70" t="s">
        <v>89</v>
      </c>
      <c r="B55" s="106" t="s">
        <v>149</v>
      </c>
      <c r="C55" s="107"/>
      <c r="D55" s="45">
        <v>0</v>
      </c>
      <c r="E55" s="24"/>
      <c r="F55" s="19">
        <f t="shared" si="23"/>
        <v>0</v>
      </c>
      <c r="G55" s="24"/>
      <c r="H55" s="19">
        <f t="shared" si="23"/>
        <v>0</v>
      </c>
      <c r="I55" s="24"/>
      <c r="J55" s="19">
        <f t="shared" ref="J55" si="39">$D55*I55*100</f>
        <v>0</v>
      </c>
      <c r="K55" s="24"/>
      <c r="L55" s="19">
        <f t="shared" ref="L55" si="40">$D55*K55*100</f>
        <v>0</v>
      </c>
      <c r="M55" s="24"/>
      <c r="N55" s="63">
        <f t="shared" ref="N55" si="41">$D55*M55*100</f>
        <v>0</v>
      </c>
      <c r="P55" s="12" t="str">
        <f t="shared" si="0"/>
        <v>- Regional experience</v>
      </c>
    </row>
    <row r="56" spans="1:16">
      <c r="A56" s="70" t="s">
        <v>90</v>
      </c>
      <c r="B56" s="141" t="s">
        <v>150</v>
      </c>
      <c r="C56" s="142"/>
      <c r="D56" s="45">
        <v>0</v>
      </c>
      <c r="E56" s="24"/>
      <c r="F56" s="19">
        <f t="shared" si="23"/>
        <v>0</v>
      </c>
      <c r="G56" s="24"/>
      <c r="H56" s="19">
        <f t="shared" si="23"/>
        <v>0</v>
      </c>
      <c r="I56" s="24"/>
      <c r="J56" s="19">
        <f t="shared" ref="J56" si="42">$D56*I56*100</f>
        <v>0</v>
      </c>
      <c r="K56" s="24"/>
      <c r="L56" s="19">
        <f t="shared" ref="L56" si="43">$D56*K56*100</f>
        <v>0</v>
      </c>
      <c r="M56" s="24"/>
      <c r="N56" s="63">
        <f t="shared" ref="N56" si="44">$D56*M56*100</f>
        <v>0</v>
      </c>
      <c r="P56" s="12" t="str">
        <f t="shared" si="0"/>
        <v>- Development cooperation experience</v>
      </c>
    </row>
    <row r="57" spans="1:16" ht="90">
      <c r="A57" s="70" t="s">
        <v>91</v>
      </c>
      <c r="B57" s="143" t="s">
        <v>207</v>
      </c>
      <c r="C57" s="144"/>
      <c r="D57" s="49">
        <v>0.02</v>
      </c>
      <c r="E57" s="36"/>
      <c r="F57" s="20">
        <f>$D57*E57*100</f>
        <v>0</v>
      </c>
      <c r="G57" s="36"/>
      <c r="H57" s="20">
        <f>$D57*G57*100</f>
        <v>0</v>
      </c>
      <c r="I57" s="36"/>
      <c r="J57" s="20">
        <f>$D57*I57*100</f>
        <v>0</v>
      </c>
      <c r="K57" s="36"/>
      <c r="L57" s="20">
        <f>$D57*K57*100</f>
        <v>0</v>
      </c>
      <c r="M57" s="36"/>
      <c r="N57" s="65">
        <f>$D57*M57*100</f>
        <v>0</v>
      </c>
      <c r="P57" s="12" t="str">
        <f t="shared" si="0"/>
        <v>- Other: Should have previous experience and expertise in working closely with the government department/ministries (centre and state) 
-	Experience in preparing a communication strategy for the promotion of agriculture products is an added advantage.
-	Understanding and knowledge of the PM KUSUM Scheme and various government schemes related to agriculture, irrigation, and the DRE sector.</v>
      </c>
    </row>
    <row r="58" spans="1:16" outlineLevel="1">
      <c r="A58" s="110" t="s">
        <v>153</v>
      </c>
      <c r="B58" s="110"/>
      <c r="C58" s="111"/>
      <c r="D58" s="47">
        <f>SUM(D50:D57)</f>
        <v>0.1</v>
      </c>
      <c r="E58" s="41"/>
      <c r="F58" s="21">
        <f>SUM(F50:F57)</f>
        <v>0</v>
      </c>
      <c r="G58" s="41"/>
      <c r="H58" s="21">
        <f>SUM(H50:H57)</f>
        <v>0</v>
      </c>
      <c r="I58" s="41"/>
      <c r="J58" s="21">
        <f>SUM(J50:J57)</f>
        <v>0</v>
      </c>
      <c r="K58" s="41"/>
      <c r="L58" s="21">
        <f>SUM(L50:L57)</f>
        <v>0</v>
      </c>
      <c r="M58" s="41"/>
      <c r="N58" s="66">
        <f>SUM(N50:N57)</f>
        <v>0</v>
      </c>
      <c r="P58" s="57" t="str">
        <f t="shared" si="0"/>
        <v>Interim total 2.2</v>
      </c>
    </row>
    <row r="59" spans="1:16" ht="22.5">
      <c r="A59" s="72" t="s">
        <v>16</v>
      </c>
      <c r="B59" s="102" t="s">
        <v>208</v>
      </c>
      <c r="C59" s="103"/>
      <c r="D59" s="54"/>
      <c r="E59" s="35"/>
      <c r="F59" s="30"/>
      <c r="G59" s="35"/>
      <c r="H59" s="30"/>
      <c r="I59" s="35"/>
      <c r="J59" s="30"/>
      <c r="K59" s="35"/>
      <c r="L59" s="30"/>
      <c r="M59" s="35"/>
      <c r="N59" s="68"/>
      <c r="P59" s="57" t="str">
        <f t="shared" si="0"/>
        <v>Content Developer/Communication Expert (Expert 2) (in accordance with ToR provisions/criteria)</v>
      </c>
    </row>
    <row r="60" spans="1:16" ht="22.5">
      <c r="A60" s="70" t="s">
        <v>35</v>
      </c>
      <c r="B60" s="96" t="s">
        <v>209</v>
      </c>
      <c r="C60" s="97"/>
      <c r="D60" s="45">
        <v>0.01</v>
      </c>
      <c r="E60" s="24"/>
      <c r="F60" s="19">
        <f t="shared" ref="F60:H66" si="45">$D60*E60*100</f>
        <v>0</v>
      </c>
      <c r="G60" s="24"/>
      <c r="H60" s="19">
        <f t="shared" si="45"/>
        <v>0</v>
      </c>
      <c r="I60" s="24"/>
      <c r="J60" s="19">
        <f t="shared" ref="J60" si="46">$D60*I60*100</f>
        <v>0</v>
      </c>
      <c r="K60" s="24"/>
      <c r="L60" s="19">
        <f t="shared" ref="L60" si="47">$D60*K60*100</f>
        <v>0</v>
      </c>
      <c r="M60" s="24"/>
      <c r="N60" s="63">
        <f t="shared" ref="N60" si="48">$D60*M60*100</f>
        <v>0</v>
      </c>
      <c r="P60" s="12" t="str">
        <f t="shared" si="0"/>
        <v>- Qualifications- Suitable degree in communication and content development</v>
      </c>
    </row>
    <row r="61" spans="1:16">
      <c r="A61" s="70" t="s">
        <v>28</v>
      </c>
      <c r="B61" s="96" t="s">
        <v>210</v>
      </c>
      <c r="C61" s="97"/>
      <c r="D61" s="45">
        <v>0</v>
      </c>
      <c r="E61" s="24"/>
      <c r="F61" s="19">
        <f t="shared" si="45"/>
        <v>0</v>
      </c>
      <c r="G61" s="24"/>
      <c r="H61" s="19">
        <f t="shared" si="45"/>
        <v>0</v>
      </c>
      <c r="I61" s="24"/>
      <c r="J61" s="19">
        <f t="shared" ref="J61" si="49">$D61*I61*100</f>
        <v>0</v>
      </c>
      <c r="K61" s="24"/>
      <c r="L61" s="19">
        <f t="shared" ref="L61" si="50">$D61*K61*100</f>
        <v>0</v>
      </c>
      <c r="M61" s="24"/>
      <c r="N61" s="63">
        <f t="shared" ref="N61" si="51">$D61*M61*100</f>
        <v>0</v>
      </c>
      <c r="P61" s="12" t="str">
        <f t="shared" si="0"/>
        <v>- Language Good business language skills in English</v>
      </c>
    </row>
    <row r="62" spans="1:16" ht="33.75">
      <c r="A62" s="71" t="s">
        <v>29</v>
      </c>
      <c r="B62" s="106" t="s">
        <v>211</v>
      </c>
      <c r="C62" s="107"/>
      <c r="D62" s="49">
        <v>0.01</v>
      </c>
      <c r="E62" s="24"/>
      <c r="F62" s="19">
        <f t="shared" si="45"/>
        <v>0</v>
      </c>
      <c r="G62" s="24"/>
      <c r="H62" s="19">
        <f t="shared" si="45"/>
        <v>0</v>
      </c>
      <c r="I62" s="24"/>
      <c r="J62" s="19">
        <f t="shared" ref="J62" si="52">$D62*I62*100</f>
        <v>0</v>
      </c>
      <c r="K62" s="24"/>
      <c r="L62" s="19">
        <f t="shared" ref="L62" si="53">$D62*K62*100</f>
        <v>0</v>
      </c>
      <c r="M62" s="24"/>
      <c r="N62" s="63">
        <f t="shared" ref="N62" si="54">$D62*M62*100</f>
        <v>0</v>
      </c>
      <c r="P62" s="12" t="str">
        <f t="shared" si="0"/>
        <v xml:space="preserve">- General professional experience- 8 years of professional experience in preparing communication strategy and developing content </v>
      </c>
    </row>
    <row r="63" spans="1:16" ht="22.5">
      <c r="A63" s="70" t="s">
        <v>30</v>
      </c>
      <c r="B63" s="106" t="s">
        <v>212</v>
      </c>
      <c r="C63" s="107"/>
      <c r="D63" s="45">
        <v>0.04</v>
      </c>
      <c r="E63" s="24"/>
      <c r="F63" s="19">
        <f t="shared" si="45"/>
        <v>0</v>
      </c>
      <c r="G63" s="24"/>
      <c r="H63" s="19">
        <f t="shared" si="45"/>
        <v>0</v>
      </c>
      <c r="I63" s="24"/>
      <c r="J63" s="19">
        <f t="shared" ref="J63" si="55">$D63*I63*100</f>
        <v>0</v>
      </c>
      <c r="K63" s="24"/>
      <c r="L63" s="19">
        <f t="shared" ref="L63" si="56">$D63*K63*100</f>
        <v>0</v>
      </c>
      <c r="M63" s="24"/>
      <c r="N63" s="63">
        <f t="shared" ref="N63" si="57">$D63*M63*100</f>
        <v>0</v>
      </c>
      <c r="P63" s="12" t="str">
        <f t="shared" si="0"/>
        <v xml:space="preserve">- Specific professional experience- 5 years in making communication content for the development sector </v>
      </c>
    </row>
    <row r="64" spans="1:16">
      <c r="A64" s="70" t="s">
        <v>31</v>
      </c>
      <c r="B64" s="96" t="s">
        <v>148</v>
      </c>
      <c r="C64" s="97"/>
      <c r="D64" s="45">
        <v>0</v>
      </c>
      <c r="E64" s="24"/>
      <c r="F64" s="19">
        <f t="shared" si="45"/>
        <v>0</v>
      </c>
      <c r="G64" s="24"/>
      <c r="H64" s="19">
        <f t="shared" si="45"/>
        <v>0</v>
      </c>
      <c r="I64" s="24"/>
      <c r="J64" s="19">
        <f t="shared" ref="J64" si="58">$D64*I64*100</f>
        <v>0</v>
      </c>
      <c r="K64" s="24"/>
      <c r="L64" s="19">
        <f t="shared" ref="L64" si="59">$D64*K64*100</f>
        <v>0</v>
      </c>
      <c r="M64" s="24"/>
      <c r="N64" s="63">
        <f t="shared" ref="N64" si="60">$D64*M64*100</f>
        <v>0</v>
      </c>
      <c r="P64" s="12" t="str">
        <f t="shared" si="0"/>
        <v>- Leadership/management experience</v>
      </c>
    </row>
    <row r="65" spans="1:16">
      <c r="A65" s="70" t="s">
        <v>32</v>
      </c>
      <c r="B65" s="106" t="s">
        <v>149</v>
      </c>
      <c r="C65" s="107"/>
      <c r="D65" s="45">
        <v>0</v>
      </c>
      <c r="E65" s="24"/>
      <c r="F65" s="19">
        <f t="shared" si="45"/>
        <v>0</v>
      </c>
      <c r="G65" s="24"/>
      <c r="H65" s="19">
        <f t="shared" si="45"/>
        <v>0</v>
      </c>
      <c r="I65" s="24"/>
      <c r="J65" s="19">
        <f t="shared" ref="J65" si="61">$D65*I65*100</f>
        <v>0</v>
      </c>
      <c r="K65" s="24"/>
      <c r="L65" s="19">
        <f t="shared" ref="L65" si="62">$D65*K65*100</f>
        <v>0</v>
      </c>
      <c r="M65" s="24"/>
      <c r="N65" s="63">
        <f t="shared" ref="N65" si="63">$D65*M65*100</f>
        <v>0</v>
      </c>
      <c r="P65" s="12" t="str">
        <f t="shared" si="0"/>
        <v>- Regional experience</v>
      </c>
    </row>
    <row r="66" spans="1:16">
      <c r="A66" s="70" t="s">
        <v>33</v>
      </c>
      <c r="B66" s="141" t="s">
        <v>150</v>
      </c>
      <c r="C66" s="142"/>
      <c r="D66" s="45">
        <v>0</v>
      </c>
      <c r="E66" s="24"/>
      <c r="F66" s="19">
        <f t="shared" si="45"/>
        <v>0</v>
      </c>
      <c r="G66" s="24"/>
      <c r="H66" s="19">
        <f t="shared" si="45"/>
        <v>0</v>
      </c>
      <c r="I66" s="24"/>
      <c r="J66" s="19">
        <f t="shared" ref="J66" si="64">$D66*I66*100</f>
        <v>0</v>
      </c>
      <c r="K66" s="24"/>
      <c r="L66" s="19">
        <f t="shared" ref="L66" si="65">$D66*K66*100</f>
        <v>0</v>
      </c>
      <c r="M66" s="24"/>
      <c r="N66" s="63">
        <f t="shared" ref="N66" si="66">$D66*M66*100</f>
        <v>0</v>
      </c>
      <c r="P66" s="12" t="str">
        <f t="shared" si="0"/>
        <v>- Development cooperation experience</v>
      </c>
    </row>
    <row r="67" spans="1:16" ht="67.5">
      <c r="A67" s="70" t="s">
        <v>34</v>
      </c>
      <c r="B67" s="143" t="s">
        <v>213</v>
      </c>
      <c r="C67" s="144"/>
      <c r="D67" s="49">
        <v>0.02</v>
      </c>
      <c r="E67" s="36"/>
      <c r="F67" s="20">
        <f>$D67*E67*100</f>
        <v>0</v>
      </c>
      <c r="G67" s="36"/>
      <c r="H67" s="20">
        <f>$D67*G67*100</f>
        <v>0</v>
      </c>
      <c r="I67" s="36"/>
      <c r="J67" s="20">
        <f>$D67*I67*100</f>
        <v>0</v>
      </c>
      <c r="K67" s="36"/>
      <c r="L67" s="20">
        <f>$D67*K67*100</f>
        <v>0</v>
      </c>
      <c r="M67" s="36"/>
      <c r="N67" s="65">
        <f>$D67*M67*100</f>
        <v>0</v>
      </c>
      <c r="P67" s="12" t="str">
        <f t="shared" si="0"/>
        <v>- Other- Should have previous experience and expertise in working with government departments/ministries (centre and state)
-	Experience in developing FAQ
-	Experience in the DRE sector with the focus on solar water pumps will be an added advantage.</v>
      </c>
    </row>
    <row r="68" spans="1:16" outlineLevel="1">
      <c r="A68" s="110" t="s">
        <v>154</v>
      </c>
      <c r="B68" s="110"/>
      <c r="C68" s="111"/>
      <c r="D68" s="47">
        <f>SUM(D60:D67)</f>
        <v>0.08</v>
      </c>
      <c r="E68" s="41"/>
      <c r="F68" s="21">
        <f>SUM(F60:F67)</f>
        <v>0</v>
      </c>
      <c r="G68" s="41"/>
      <c r="H68" s="21">
        <f>SUM(H60:H67)</f>
        <v>0</v>
      </c>
      <c r="I68" s="41"/>
      <c r="J68" s="21">
        <f>SUM(J60:J67)</f>
        <v>0</v>
      </c>
      <c r="K68" s="41"/>
      <c r="L68" s="21">
        <f>SUM(L60:L67)</f>
        <v>0</v>
      </c>
      <c r="M68" s="41"/>
      <c r="N68" s="66">
        <f>SUM(N60:N67)</f>
        <v>0</v>
      </c>
      <c r="P68" s="57" t="str">
        <f t="shared" si="0"/>
        <v>Interim total 2.3</v>
      </c>
    </row>
    <row r="69" spans="1:16" ht="22.5">
      <c r="A69" s="72" t="s">
        <v>17</v>
      </c>
      <c r="B69" s="102" t="s">
        <v>214</v>
      </c>
      <c r="C69" s="103"/>
      <c r="D69" s="54"/>
      <c r="E69" s="35"/>
      <c r="F69" s="30"/>
      <c r="G69" s="35"/>
      <c r="H69" s="30"/>
      <c r="I69" s="35"/>
      <c r="J69" s="30"/>
      <c r="K69" s="35"/>
      <c r="L69" s="30"/>
      <c r="M69" s="35"/>
      <c r="N69" s="68"/>
      <c r="P69" s="57" t="str">
        <f t="shared" si="0"/>
        <v>Media Expert (Expert 3) (in accordance with ToR provisions/criteria)</v>
      </c>
    </row>
    <row r="70" spans="1:16">
      <c r="A70" s="70" t="s">
        <v>27</v>
      </c>
      <c r="B70" s="96" t="s">
        <v>215</v>
      </c>
      <c r="C70" s="97"/>
      <c r="D70" s="45">
        <v>0.01</v>
      </c>
      <c r="E70" s="24"/>
      <c r="F70" s="19">
        <f t="shared" ref="F70:H76" si="67">$D70*E70*100</f>
        <v>0</v>
      </c>
      <c r="G70" s="24"/>
      <c r="H70" s="19">
        <f t="shared" si="67"/>
        <v>0</v>
      </c>
      <c r="I70" s="24"/>
      <c r="J70" s="19">
        <f t="shared" ref="J70" si="68">$D70*I70*100</f>
        <v>0</v>
      </c>
      <c r="K70" s="24"/>
      <c r="L70" s="19">
        <f t="shared" ref="L70" si="69">$D70*K70*100</f>
        <v>0</v>
      </c>
      <c r="M70" s="24"/>
      <c r="N70" s="63">
        <f t="shared" ref="N70" si="70">$D70*M70*100</f>
        <v>0</v>
      </c>
      <c r="P70" s="12" t="str">
        <f t="shared" si="0"/>
        <v>- Qualifications-Suitable degree in Digital and multimedia</v>
      </c>
    </row>
    <row r="71" spans="1:16">
      <c r="A71" s="70" t="s">
        <v>36</v>
      </c>
      <c r="B71" s="96" t="s">
        <v>194</v>
      </c>
      <c r="C71" s="97"/>
      <c r="D71" s="45">
        <v>0</v>
      </c>
      <c r="E71" s="24"/>
      <c r="F71" s="19">
        <f t="shared" si="67"/>
        <v>0</v>
      </c>
      <c r="G71" s="24"/>
      <c r="H71" s="19">
        <f t="shared" si="67"/>
        <v>0</v>
      </c>
      <c r="I71" s="24"/>
      <c r="J71" s="19">
        <f t="shared" ref="J71" si="71">$D71*I71*100</f>
        <v>0</v>
      </c>
      <c r="K71" s="24"/>
      <c r="L71" s="19">
        <f t="shared" ref="L71" si="72">$D71*K71*100</f>
        <v>0</v>
      </c>
      <c r="M71" s="24"/>
      <c r="N71" s="63">
        <f t="shared" ref="N71" si="73">$D71*M71*100</f>
        <v>0</v>
      </c>
      <c r="P71" s="12" t="str">
        <f t="shared" si="0"/>
        <v>- Language- Good business language skills in English</v>
      </c>
    </row>
    <row r="72" spans="1:16" ht="22.5">
      <c r="A72" s="70" t="s">
        <v>37</v>
      </c>
      <c r="B72" s="106" t="s">
        <v>216</v>
      </c>
      <c r="C72" s="107"/>
      <c r="D72" s="49">
        <v>0.01</v>
      </c>
      <c r="E72" s="24"/>
      <c r="F72" s="19">
        <f t="shared" si="67"/>
        <v>0</v>
      </c>
      <c r="G72" s="24"/>
      <c r="H72" s="19">
        <f t="shared" si="67"/>
        <v>0</v>
      </c>
      <c r="I72" s="24"/>
      <c r="J72" s="19">
        <f t="shared" ref="J72" si="74">$D72*I72*100</f>
        <v>0</v>
      </c>
      <c r="K72" s="24"/>
      <c r="L72" s="19">
        <f t="shared" ref="L72" si="75">$D72*K72*100</f>
        <v>0</v>
      </c>
      <c r="M72" s="24"/>
      <c r="N72" s="63">
        <f t="shared" ref="N72" si="76">$D72*M72*100</f>
        <v>0</v>
      </c>
      <c r="P72" s="12" t="str">
        <f t="shared" si="0"/>
        <v xml:space="preserve">- General professional experience- 8 years of professional experience in the Digital and multimedia </v>
      </c>
    </row>
    <row r="73" spans="1:16" ht="33.75">
      <c r="A73" s="70" t="s">
        <v>38</v>
      </c>
      <c r="B73" s="106" t="s">
        <v>217</v>
      </c>
      <c r="C73" s="107"/>
      <c r="D73" s="45">
        <v>0.04</v>
      </c>
      <c r="E73" s="24"/>
      <c r="F73" s="19">
        <f t="shared" si="67"/>
        <v>0</v>
      </c>
      <c r="G73" s="24"/>
      <c r="H73" s="19">
        <f t="shared" si="67"/>
        <v>0</v>
      </c>
      <c r="I73" s="24"/>
      <c r="J73" s="19">
        <f t="shared" ref="J73" si="77">$D73*I73*100</f>
        <v>0</v>
      </c>
      <c r="K73" s="24"/>
      <c r="L73" s="19">
        <f t="shared" ref="L73" si="78">$D73*K73*100</f>
        <v>0</v>
      </c>
      <c r="M73" s="24"/>
      <c r="N73" s="63">
        <f t="shared" ref="N73" si="79">$D73*M73*100</f>
        <v>0</v>
      </c>
      <c r="P73" s="12" t="str">
        <f t="shared" si="0"/>
        <v xml:space="preserve">- Specific professional experience- 5 years in preparing audio clips, doodling videos, template for standees, pamphlets, billboards, and other communication material </v>
      </c>
    </row>
    <row r="74" spans="1:16">
      <c r="A74" s="70" t="s">
        <v>39</v>
      </c>
      <c r="B74" s="96" t="s">
        <v>148</v>
      </c>
      <c r="C74" s="97"/>
      <c r="D74" s="45">
        <v>0</v>
      </c>
      <c r="E74" s="24"/>
      <c r="F74" s="19">
        <f t="shared" si="67"/>
        <v>0</v>
      </c>
      <c r="G74" s="24"/>
      <c r="H74" s="19">
        <f t="shared" si="67"/>
        <v>0</v>
      </c>
      <c r="I74" s="24"/>
      <c r="J74" s="19">
        <f t="shared" ref="J74" si="80">$D74*I74*100</f>
        <v>0</v>
      </c>
      <c r="K74" s="24"/>
      <c r="L74" s="19">
        <f t="shared" ref="L74" si="81">$D74*K74*100</f>
        <v>0</v>
      </c>
      <c r="M74" s="24"/>
      <c r="N74" s="63">
        <f t="shared" ref="N74" si="82">$D74*M74*100</f>
        <v>0</v>
      </c>
      <c r="P74" s="12" t="str">
        <f t="shared" si="0"/>
        <v>- Leadership/management experience</v>
      </c>
    </row>
    <row r="75" spans="1:16">
      <c r="A75" s="70" t="s">
        <v>40</v>
      </c>
      <c r="B75" s="106" t="s">
        <v>149</v>
      </c>
      <c r="C75" s="107"/>
      <c r="D75" s="45">
        <v>0</v>
      </c>
      <c r="E75" s="24"/>
      <c r="F75" s="19">
        <f t="shared" si="67"/>
        <v>0</v>
      </c>
      <c r="G75" s="24"/>
      <c r="H75" s="19">
        <f t="shared" si="67"/>
        <v>0</v>
      </c>
      <c r="I75" s="24"/>
      <c r="J75" s="19">
        <f t="shared" ref="J75" si="83">$D75*I75*100</f>
        <v>0</v>
      </c>
      <c r="K75" s="24"/>
      <c r="L75" s="19">
        <f t="shared" ref="L75" si="84">$D75*K75*100</f>
        <v>0</v>
      </c>
      <c r="M75" s="24"/>
      <c r="N75" s="63">
        <f t="shared" ref="N75" si="85">$D75*M75*100</f>
        <v>0</v>
      </c>
      <c r="P75" s="12" t="str">
        <f t="shared" ref="P75:P107" si="86">IF(ISBLANK(B75),A75,B75)</f>
        <v>- Regional experience</v>
      </c>
    </row>
    <row r="76" spans="1:16">
      <c r="A76" s="70" t="s">
        <v>41</v>
      </c>
      <c r="B76" s="141" t="s">
        <v>150</v>
      </c>
      <c r="C76" s="142"/>
      <c r="D76" s="45">
        <v>0</v>
      </c>
      <c r="E76" s="24"/>
      <c r="F76" s="19">
        <f t="shared" si="67"/>
        <v>0</v>
      </c>
      <c r="G76" s="24"/>
      <c r="H76" s="19">
        <f t="shared" si="67"/>
        <v>0</v>
      </c>
      <c r="I76" s="24"/>
      <c r="J76" s="19">
        <f t="shared" ref="J76" si="87">$D76*I76*100</f>
        <v>0</v>
      </c>
      <c r="K76" s="24"/>
      <c r="L76" s="19">
        <f t="shared" ref="L76" si="88">$D76*K76*100</f>
        <v>0</v>
      </c>
      <c r="M76" s="24"/>
      <c r="N76" s="63">
        <f t="shared" ref="N76" si="89">$D76*M76*100</f>
        <v>0</v>
      </c>
      <c r="P76" s="12" t="str">
        <f t="shared" si="86"/>
        <v>- Development cooperation experience</v>
      </c>
    </row>
    <row r="77" spans="1:16" ht="56.25">
      <c r="A77" s="70" t="s">
        <v>42</v>
      </c>
      <c r="B77" s="143" t="s">
        <v>218</v>
      </c>
      <c r="C77" s="144"/>
      <c r="D77" s="49">
        <v>0.01</v>
      </c>
      <c r="E77" s="36"/>
      <c r="F77" s="20">
        <f>$D77*E77*100</f>
        <v>0</v>
      </c>
      <c r="G77" s="36"/>
      <c r="H77" s="20">
        <f>$D77*G77*100</f>
        <v>0</v>
      </c>
      <c r="I77" s="36"/>
      <c r="J77" s="20">
        <f>$D77*I77*100</f>
        <v>0</v>
      </c>
      <c r="K77" s="36"/>
      <c r="L77" s="20">
        <f>$D77*K77*100</f>
        <v>0</v>
      </c>
      <c r="M77" s="36"/>
      <c r="N77" s="65">
        <f>$D77*M77*100</f>
        <v>0</v>
      </c>
      <c r="P77" s="12" t="str">
        <f t="shared" si="86"/>
        <v>- Other- Should have previous experience and expertise in making doodle videos.
-	Send the links to the videos prepared. 
-	Experience in the solar water pumping sector is an added advantage.</v>
      </c>
    </row>
    <row r="78" spans="1:16" outlineLevel="1">
      <c r="A78" s="110" t="s">
        <v>155</v>
      </c>
      <c r="B78" s="110"/>
      <c r="C78" s="111"/>
      <c r="D78" s="47">
        <f>SUM(D70:D77)</f>
        <v>6.9999999999999993E-2</v>
      </c>
      <c r="E78" s="41"/>
      <c r="F78" s="21">
        <f>SUM(F70:F77)</f>
        <v>0</v>
      </c>
      <c r="G78" s="41"/>
      <c r="H78" s="21">
        <f>SUM(H70:H77)</f>
        <v>0</v>
      </c>
      <c r="I78" s="41"/>
      <c r="J78" s="21">
        <f>SUM(J70:J77)</f>
        <v>0</v>
      </c>
      <c r="K78" s="41"/>
      <c r="L78" s="21">
        <f>SUM(L70:L77)</f>
        <v>0</v>
      </c>
      <c r="M78" s="41"/>
      <c r="N78" s="66">
        <f>SUM(N70:N77)</f>
        <v>0</v>
      </c>
      <c r="P78" s="57" t="str">
        <f t="shared" si="86"/>
        <v>Interim total 2.4</v>
      </c>
    </row>
    <row r="79" spans="1:16" outlineLevel="1">
      <c r="A79" s="72" t="s">
        <v>25</v>
      </c>
      <c r="B79" s="102" t="s">
        <v>219</v>
      </c>
      <c r="C79" s="103"/>
      <c r="D79" s="54"/>
      <c r="E79" s="35"/>
      <c r="F79" s="30"/>
      <c r="G79" s="35"/>
      <c r="H79" s="30"/>
      <c r="I79" s="35"/>
      <c r="J79" s="30"/>
      <c r="K79" s="35"/>
      <c r="L79" s="30"/>
      <c r="M79" s="35"/>
      <c r="N79" s="68"/>
      <c r="P79" s="57"/>
    </row>
    <row r="80" spans="1:16" outlineLevel="1">
      <c r="A80" s="70" t="s">
        <v>43</v>
      </c>
      <c r="B80" s="96" t="s">
        <v>220</v>
      </c>
      <c r="C80" s="97"/>
      <c r="D80" s="45">
        <v>0.01</v>
      </c>
      <c r="E80" s="24"/>
      <c r="F80" s="19">
        <f t="shared" ref="F80:F86" si="90">$D80*E80*100</f>
        <v>0</v>
      </c>
      <c r="G80" s="24"/>
      <c r="H80" s="19">
        <f t="shared" ref="H80:H86" si="91">$D80*G80*100</f>
        <v>0</v>
      </c>
      <c r="I80" s="24"/>
      <c r="J80" s="19">
        <f t="shared" ref="J80:J86" si="92">$D80*I80*100</f>
        <v>0</v>
      </c>
      <c r="K80" s="24"/>
      <c r="L80" s="19">
        <f t="shared" ref="L80:L86" si="93">$D80*K80*100</f>
        <v>0</v>
      </c>
      <c r="M80" s="24"/>
      <c r="N80" s="63">
        <f t="shared" ref="N80:N86" si="94">$D80*M80*100</f>
        <v>0</v>
      </c>
      <c r="P80" s="57"/>
    </row>
    <row r="81" spans="1:16" outlineLevel="1">
      <c r="A81" s="70" t="s">
        <v>44</v>
      </c>
      <c r="B81" s="96" t="s">
        <v>194</v>
      </c>
      <c r="C81" s="97"/>
      <c r="D81" s="45">
        <v>0</v>
      </c>
      <c r="E81" s="24"/>
      <c r="F81" s="19">
        <f t="shared" si="90"/>
        <v>0</v>
      </c>
      <c r="G81" s="24"/>
      <c r="H81" s="19">
        <f t="shared" si="91"/>
        <v>0</v>
      </c>
      <c r="I81" s="24"/>
      <c r="J81" s="19">
        <f t="shared" si="92"/>
        <v>0</v>
      </c>
      <c r="K81" s="24"/>
      <c r="L81" s="19">
        <f t="shared" si="93"/>
        <v>0</v>
      </c>
      <c r="M81" s="24"/>
      <c r="N81" s="63">
        <f t="shared" si="94"/>
        <v>0</v>
      </c>
      <c r="P81" s="57"/>
    </row>
    <row r="82" spans="1:16" ht="21" customHeight="1" outlineLevel="1">
      <c r="A82" s="70" t="s">
        <v>45</v>
      </c>
      <c r="B82" s="106" t="s">
        <v>221</v>
      </c>
      <c r="C82" s="107"/>
      <c r="D82" s="49">
        <v>0.01</v>
      </c>
      <c r="E82" s="24"/>
      <c r="F82" s="19">
        <f t="shared" si="90"/>
        <v>0</v>
      </c>
      <c r="G82" s="24"/>
      <c r="H82" s="19">
        <f t="shared" si="91"/>
        <v>0</v>
      </c>
      <c r="I82" s="24"/>
      <c r="J82" s="19">
        <f t="shared" si="92"/>
        <v>0</v>
      </c>
      <c r="K82" s="24"/>
      <c r="L82" s="19">
        <f t="shared" si="93"/>
        <v>0</v>
      </c>
      <c r="M82" s="24"/>
      <c r="N82" s="63">
        <f t="shared" si="94"/>
        <v>0</v>
      </c>
      <c r="P82" s="57"/>
    </row>
    <row r="83" spans="1:16" outlineLevel="1">
      <c r="A83" s="70" t="s">
        <v>46</v>
      </c>
      <c r="B83" s="106" t="s">
        <v>222</v>
      </c>
      <c r="C83" s="107"/>
      <c r="D83" s="45">
        <v>0.04</v>
      </c>
      <c r="E83" s="24"/>
      <c r="F83" s="19">
        <f t="shared" si="90"/>
        <v>0</v>
      </c>
      <c r="G83" s="24"/>
      <c r="H83" s="19">
        <f t="shared" si="91"/>
        <v>0</v>
      </c>
      <c r="I83" s="24"/>
      <c r="J83" s="19">
        <f t="shared" si="92"/>
        <v>0</v>
      </c>
      <c r="K83" s="24"/>
      <c r="L83" s="19">
        <f t="shared" si="93"/>
        <v>0</v>
      </c>
      <c r="M83" s="24"/>
      <c r="N83" s="63">
        <f t="shared" si="94"/>
        <v>0</v>
      </c>
      <c r="P83" s="57"/>
    </row>
    <row r="84" spans="1:16" outlineLevel="1">
      <c r="A84" s="70" t="s">
        <v>47</v>
      </c>
      <c r="B84" s="96" t="s">
        <v>148</v>
      </c>
      <c r="C84" s="97"/>
      <c r="D84" s="45">
        <v>0</v>
      </c>
      <c r="E84" s="24"/>
      <c r="F84" s="19">
        <f t="shared" si="90"/>
        <v>0</v>
      </c>
      <c r="G84" s="24"/>
      <c r="H84" s="19">
        <f t="shared" si="91"/>
        <v>0</v>
      </c>
      <c r="I84" s="24"/>
      <c r="J84" s="19">
        <f t="shared" si="92"/>
        <v>0</v>
      </c>
      <c r="K84" s="24"/>
      <c r="L84" s="19">
        <f t="shared" si="93"/>
        <v>0</v>
      </c>
      <c r="M84" s="24"/>
      <c r="N84" s="63">
        <f t="shared" si="94"/>
        <v>0</v>
      </c>
      <c r="P84" s="57"/>
    </row>
    <row r="85" spans="1:16" outlineLevel="1">
      <c r="A85" s="70" t="s">
        <v>48</v>
      </c>
      <c r="B85" s="106" t="s">
        <v>149</v>
      </c>
      <c r="C85" s="107"/>
      <c r="D85" s="45"/>
      <c r="E85" s="24"/>
      <c r="F85" s="19">
        <f t="shared" si="90"/>
        <v>0</v>
      </c>
      <c r="G85" s="24"/>
      <c r="H85" s="19">
        <f t="shared" si="91"/>
        <v>0</v>
      </c>
      <c r="I85" s="24"/>
      <c r="J85" s="19">
        <f t="shared" si="92"/>
        <v>0</v>
      </c>
      <c r="K85" s="24"/>
      <c r="L85" s="19">
        <f t="shared" si="93"/>
        <v>0</v>
      </c>
      <c r="M85" s="24"/>
      <c r="N85" s="63">
        <f t="shared" si="94"/>
        <v>0</v>
      </c>
      <c r="P85" s="57"/>
    </row>
    <row r="86" spans="1:16" outlineLevel="1">
      <c r="A86" s="70" t="s">
        <v>49</v>
      </c>
      <c r="B86" s="141" t="s">
        <v>150</v>
      </c>
      <c r="C86" s="142"/>
      <c r="D86" s="45">
        <v>0</v>
      </c>
      <c r="E86" s="24"/>
      <c r="F86" s="19">
        <f t="shared" si="90"/>
        <v>0</v>
      </c>
      <c r="G86" s="24"/>
      <c r="H86" s="19">
        <f t="shared" si="91"/>
        <v>0</v>
      </c>
      <c r="I86" s="24"/>
      <c r="J86" s="19">
        <f t="shared" si="92"/>
        <v>0</v>
      </c>
      <c r="K86" s="24"/>
      <c r="L86" s="19">
        <f t="shared" si="93"/>
        <v>0</v>
      </c>
      <c r="M86" s="24"/>
      <c r="N86" s="63">
        <f t="shared" si="94"/>
        <v>0</v>
      </c>
      <c r="P86" s="57"/>
    </row>
    <row r="87" spans="1:16" ht="94.5" customHeight="1" outlineLevel="1">
      <c r="A87" s="70" t="s">
        <v>50</v>
      </c>
      <c r="B87" s="143" t="s">
        <v>223</v>
      </c>
      <c r="C87" s="144"/>
      <c r="D87" s="49">
        <v>0.02</v>
      </c>
      <c r="E87" s="36"/>
      <c r="F87" s="20">
        <f>$D87*E87*100</f>
        <v>0</v>
      </c>
      <c r="G87" s="36"/>
      <c r="H87" s="20">
        <f>$D87*G87*100</f>
        <v>0</v>
      </c>
      <c r="I87" s="36"/>
      <c r="J87" s="20">
        <f>$D87*I87*100</f>
        <v>0</v>
      </c>
      <c r="K87" s="36"/>
      <c r="L87" s="20">
        <f>$D87*K87*100</f>
        <v>0</v>
      </c>
      <c r="M87" s="36"/>
      <c r="N87" s="65">
        <f>$D87*M87*100</f>
        <v>0</v>
      </c>
      <c r="P87" s="57"/>
    </row>
    <row r="88" spans="1:16" outlineLevel="1">
      <c r="A88" s="110" t="s">
        <v>156</v>
      </c>
      <c r="B88" s="110"/>
      <c r="C88" s="111"/>
      <c r="D88" s="47">
        <f>SUM(D80:D87)</f>
        <v>0.08</v>
      </c>
      <c r="E88" s="41"/>
      <c r="F88" s="21">
        <f>SUM(F80:F87)</f>
        <v>0</v>
      </c>
      <c r="G88" s="41"/>
      <c r="H88" s="21">
        <f>SUM(H80:H87)</f>
        <v>0</v>
      </c>
      <c r="I88" s="41"/>
      <c r="J88" s="21">
        <f>SUM(J80:J87)</f>
        <v>0</v>
      </c>
      <c r="K88" s="41"/>
      <c r="L88" s="21">
        <f>SUM(L80:L87)</f>
        <v>0</v>
      </c>
      <c r="M88" s="41"/>
      <c r="N88" s="66">
        <f>SUM(N80:N87)</f>
        <v>0</v>
      </c>
      <c r="P88" s="57"/>
    </row>
    <row r="89" spans="1:16" outlineLevel="1">
      <c r="A89" s="72" t="s">
        <v>26</v>
      </c>
      <c r="B89" s="102" t="s">
        <v>224</v>
      </c>
      <c r="C89" s="103"/>
      <c r="D89" s="54"/>
      <c r="E89" s="35"/>
      <c r="F89" s="30"/>
      <c r="G89" s="35"/>
      <c r="H89" s="30"/>
      <c r="I89" s="35"/>
      <c r="J89" s="30"/>
      <c r="K89" s="35"/>
      <c r="L89" s="30"/>
      <c r="M89" s="35"/>
      <c r="N89" s="68"/>
      <c r="P89" s="57"/>
    </row>
    <row r="90" spans="1:16" outlineLevel="1">
      <c r="A90" s="70" t="s">
        <v>51</v>
      </c>
      <c r="B90" s="96" t="s">
        <v>220</v>
      </c>
      <c r="C90" s="97"/>
      <c r="D90" s="45">
        <v>0.01</v>
      </c>
      <c r="E90" s="24"/>
      <c r="F90" s="19">
        <f t="shared" ref="F90:F96" si="95">$D90*E90*100</f>
        <v>0</v>
      </c>
      <c r="G90" s="24"/>
      <c r="H90" s="19">
        <f t="shared" ref="H90:H96" si="96">$D90*G90*100</f>
        <v>0</v>
      </c>
      <c r="I90" s="24"/>
      <c r="J90" s="19">
        <f t="shared" ref="J90:J96" si="97">$D90*I90*100</f>
        <v>0</v>
      </c>
      <c r="K90" s="24"/>
      <c r="L90" s="19">
        <f t="shared" ref="L90:L96" si="98">$D90*K90*100</f>
        <v>0</v>
      </c>
      <c r="M90" s="24"/>
      <c r="N90" s="63">
        <f t="shared" ref="N90:N96" si="99">$D90*M90*100</f>
        <v>0</v>
      </c>
      <c r="P90" s="57"/>
    </row>
    <row r="91" spans="1:16" outlineLevel="1">
      <c r="A91" s="70" t="s">
        <v>52</v>
      </c>
      <c r="B91" s="96" t="s">
        <v>194</v>
      </c>
      <c r="C91" s="97"/>
      <c r="D91" s="45">
        <v>0</v>
      </c>
      <c r="E91" s="24"/>
      <c r="F91" s="19">
        <f t="shared" si="95"/>
        <v>0</v>
      </c>
      <c r="G91" s="24"/>
      <c r="H91" s="19">
        <f t="shared" si="96"/>
        <v>0</v>
      </c>
      <c r="I91" s="24"/>
      <c r="J91" s="19">
        <f t="shared" si="97"/>
        <v>0</v>
      </c>
      <c r="K91" s="24"/>
      <c r="L91" s="19">
        <f t="shared" si="98"/>
        <v>0</v>
      </c>
      <c r="M91" s="24"/>
      <c r="N91" s="63">
        <f t="shared" si="99"/>
        <v>0</v>
      </c>
      <c r="P91" s="57"/>
    </row>
    <row r="92" spans="1:16" ht="20.100000000000001" customHeight="1" outlineLevel="1">
      <c r="A92" s="70" t="s">
        <v>53</v>
      </c>
      <c r="B92" s="106" t="s">
        <v>225</v>
      </c>
      <c r="C92" s="107"/>
      <c r="D92" s="49">
        <v>0.01</v>
      </c>
      <c r="E92" s="24"/>
      <c r="F92" s="19">
        <f t="shared" si="95"/>
        <v>0</v>
      </c>
      <c r="G92" s="24"/>
      <c r="H92" s="19">
        <f t="shared" si="96"/>
        <v>0</v>
      </c>
      <c r="I92" s="24"/>
      <c r="J92" s="19">
        <f t="shared" si="97"/>
        <v>0</v>
      </c>
      <c r="K92" s="24"/>
      <c r="L92" s="19">
        <f t="shared" si="98"/>
        <v>0</v>
      </c>
      <c r="M92" s="24"/>
      <c r="N92" s="63">
        <f t="shared" si="99"/>
        <v>0</v>
      </c>
      <c r="P92" s="57"/>
    </row>
    <row r="93" spans="1:16" outlineLevel="1">
      <c r="A93" s="70" t="s">
        <v>54</v>
      </c>
      <c r="B93" s="106" t="s">
        <v>222</v>
      </c>
      <c r="C93" s="107"/>
      <c r="D93" s="45">
        <v>0.04</v>
      </c>
      <c r="E93" s="24"/>
      <c r="F93" s="19">
        <f t="shared" si="95"/>
        <v>0</v>
      </c>
      <c r="G93" s="24"/>
      <c r="H93" s="19">
        <f t="shared" si="96"/>
        <v>0</v>
      </c>
      <c r="I93" s="24"/>
      <c r="J93" s="19">
        <f t="shared" si="97"/>
        <v>0</v>
      </c>
      <c r="K93" s="24"/>
      <c r="L93" s="19">
        <f t="shared" si="98"/>
        <v>0</v>
      </c>
      <c r="M93" s="24"/>
      <c r="N93" s="63">
        <f t="shared" si="99"/>
        <v>0</v>
      </c>
      <c r="P93" s="57"/>
    </row>
    <row r="94" spans="1:16" ht="10.5" customHeight="1" outlineLevel="1">
      <c r="A94" s="70" t="s">
        <v>55</v>
      </c>
      <c r="B94" s="96" t="s">
        <v>148</v>
      </c>
      <c r="C94" s="97"/>
      <c r="D94" s="45">
        <v>0</v>
      </c>
      <c r="E94" s="24"/>
      <c r="F94" s="19">
        <f t="shared" si="95"/>
        <v>0</v>
      </c>
      <c r="G94" s="24"/>
      <c r="H94" s="19">
        <f t="shared" si="96"/>
        <v>0</v>
      </c>
      <c r="I94" s="24"/>
      <c r="J94" s="19">
        <f t="shared" si="97"/>
        <v>0</v>
      </c>
      <c r="K94" s="24"/>
      <c r="L94" s="19">
        <f t="shared" si="98"/>
        <v>0</v>
      </c>
      <c r="M94" s="24"/>
      <c r="N94" s="63">
        <f t="shared" si="99"/>
        <v>0</v>
      </c>
      <c r="P94" s="57"/>
    </row>
    <row r="95" spans="1:16" outlineLevel="1">
      <c r="A95" s="70" t="s">
        <v>56</v>
      </c>
      <c r="B95" s="106" t="s">
        <v>149</v>
      </c>
      <c r="C95" s="107"/>
      <c r="D95" s="45"/>
      <c r="E95" s="24"/>
      <c r="F95" s="19">
        <f t="shared" si="95"/>
        <v>0</v>
      </c>
      <c r="G95" s="24"/>
      <c r="H95" s="19">
        <f t="shared" si="96"/>
        <v>0</v>
      </c>
      <c r="I95" s="24"/>
      <c r="J95" s="19">
        <f t="shared" si="97"/>
        <v>0</v>
      </c>
      <c r="K95" s="24"/>
      <c r="L95" s="19">
        <f t="shared" si="98"/>
        <v>0</v>
      </c>
      <c r="M95" s="24"/>
      <c r="N95" s="63">
        <f t="shared" si="99"/>
        <v>0</v>
      </c>
      <c r="P95" s="57"/>
    </row>
    <row r="96" spans="1:16" ht="10.5" customHeight="1" outlineLevel="1">
      <c r="A96" s="70" t="s">
        <v>57</v>
      </c>
      <c r="B96" s="141" t="s">
        <v>150</v>
      </c>
      <c r="C96" s="142"/>
      <c r="D96" s="45">
        <v>0</v>
      </c>
      <c r="E96" s="24"/>
      <c r="F96" s="19">
        <f t="shared" si="95"/>
        <v>0</v>
      </c>
      <c r="G96" s="24"/>
      <c r="H96" s="19">
        <f t="shared" si="96"/>
        <v>0</v>
      </c>
      <c r="I96" s="24"/>
      <c r="J96" s="19">
        <f t="shared" si="97"/>
        <v>0</v>
      </c>
      <c r="K96" s="24"/>
      <c r="L96" s="19">
        <f t="shared" si="98"/>
        <v>0</v>
      </c>
      <c r="M96" s="24"/>
      <c r="N96" s="63">
        <f t="shared" si="99"/>
        <v>0</v>
      </c>
      <c r="P96" s="57"/>
    </row>
    <row r="97" spans="1:16" ht="93" customHeight="1" outlineLevel="1">
      <c r="A97" s="70" t="s">
        <v>174</v>
      </c>
      <c r="B97" s="143" t="s">
        <v>226</v>
      </c>
      <c r="C97" s="144"/>
      <c r="D97" s="49">
        <v>0.02</v>
      </c>
      <c r="E97" s="36"/>
      <c r="F97" s="20">
        <f>$D97*E97*100</f>
        <v>0</v>
      </c>
      <c r="G97" s="36"/>
      <c r="H97" s="20">
        <f>$D97*G97*100</f>
        <v>0</v>
      </c>
      <c r="I97" s="36"/>
      <c r="J97" s="20">
        <f>$D97*I97*100</f>
        <v>0</v>
      </c>
      <c r="K97" s="36"/>
      <c r="L97" s="20">
        <f>$D97*K97*100</f>
        <v>0</v>
      </c>
      <c r="M97" s="36"/>
      <c r="N97" s="65">
        <f>$D97*M97*100</f>
        <v>0</v>
      </c>
      <c r="P97" s="57"/>
    </row>
    <row r="98" spans="1:16" outlineLevel="1">
      <c r="A98" s="110" t="s">
        <v>158</v>
      </c>
      <c r="B98" s="110"/>
      <c r="C98" s="111"/>
      <c r="D98" s="47">
        <f>SUM(D90:D97)</f>
        <v>0.08</v>
      </c>
      <c r="E98" s="41"/>
      <c r="F98" s="21">
        <f>SUM(F90:F97)</f>
        <v>0</v>
      </c>
      <c r="G98" s="41"/>
      <c r="H98" s="21">
        <f>SUM(H90:H97)</f>
        <v>0</v>
      </c>
      <c r="I98" s="41"/>
      <c r="J98" s="21">
        <f>SUM(J90:J97)</f>
        <v>0</v>
      </c>
      <c r="K98" s="41"/>
      <c r="L98" s="21">
        <f>SUM(L90:L97)</f>
        <v>0</v>
      </c>
      <c r="M98" s="41"/>
      <c r="N98" s="66">
        <f>SUM(N90:N97)</f>
        <v>0</v>
      </c>
      <c r="P98" s="57"/>
    </row>
    <row r="99" spans="1:16">
      <c r="A99" s="72" t="s">
        <v>63</v>
      </c>
      <c r="B99" s="102" t="s">
        <v>227</v>
      </c>
      <c r="C99" s="103"/>
      <c r="D99" s="54"/>
      <c r="E99" s="35"/>
      <c r="F99" s="30"/>
      <c r="G99" s="35"/>
      <c r="H99" s="30"/>
      <c r="I99" s="35"/>
      <c r="J99" s="30"/>
      <c r="K99" s="35"/>
      <c r="L99" s="30"/>
      <c r="M99" s="35"/>
      <c r="N99" s="68"/>
      <c r="P99" s="57" t="str">
        <f t="shared" si="86"/>
        <v>Expert 6 (in accordance with ToR provisions/criteria)</v>
      </c>
    </row>
    <row r="100" spans="1:16">
      <c r="A100" s="70" t="s">
        <v>64</v>
      </c>
      <c r="B100" s="96" t="s">
        <v>228</v>
      </c>
      <c r="C100" s="97"/>
      <c r="D100" s="45">
        <v>0</v>
      </c>
      <c r="E100" s="24"/>
      <c r="F100" s="19">
        <f t="shared" ref="F100:H106" si="100">$D100*E100*100</f>
        <v>0</v>
      </c>
      <c r="G100" s="24"/>
      <c r="H100" s="19">
        <f t="shared" si="100"/>
        <v>0</v>
      </c>
      <c r="I100" s="24"/>
      <c r="J100" s="19">
        <f t="shared" ref="J100" si="101">$D100*I100*100</f>
        <v>0</v>
      </c>
      <c r="K100" s="24"/>
      <c r="L100" s="19">
        <f t="shared" ref="L100" si="102">$D100*K100*100</f>
        <v>0</v>
      </c>
      <c r="M100" s="24"/>
      <c r="N100" s="63">
        <f t="shared" ref="N100" si="103">$D100*M100*100</f>
        <v>0</v>
      </c>
      <c r="P100" s="12" t="str">
        <f t="shared" si="86"/>
        <v xml:space="preserve">- Qualifications- </v>
      </c>
    </row>
    <row r="101" spans="1:16">
      <c r="A101" s="70" t="s">
        <v>65</v>
      </c>
      <c r="B101" s="96" t="s">
        <v>229</v>
      </c>
      <c r="C101" s="97"/>
      <c r="D101" s="45">
        <v>0</v>
      </c>
      <c r="E101" s="24"/>
      <c r="F101" s="19">
        <f t="shared" si="100"/>
        <v>0</v>
      </c>
      <c r="G101" s="24"/>
      <c r="H101" s="19">
        <f t="shared" si="100"/>
        <v>0</v>
      </c>
      <c r="I101" s="24"/>
      <c r="J101" s="19">
        <f t="shared" ref="J101" si="104">$D101*I101*100</f>
        <v>0</v>
      </c>
      <c r="K101" s="24"/>
      <c r="L101" s="19">
        <f t="shared" ref="L101" si="105">$D101*K101*100</f>
        <v>0</v>
      </c>
      <c r="M101" s="24"/>
      <c r="N101" s="63">
        <f t="shared" ref="N101" si="106">$D101*M101*100</f>
        <v>0</v>
      </c>
      <c r="P101" s="12" t="str">
        <f t="shared" si="86"/>
        <v xml:space="preserve">- Language- </v>
      </c>
    </row>
    <row r="102" spans="1:16">
      <c r="A102" s="70" t="s">
        <v>66</v>
      </c>
      <c r="B102" s="106" t="s">
        <v>230</v>
      </c>
      <c r="C102" s="107"/>
      <c r="D102" s="45">
        <v>0</v>
      </c>
      <c r="E102" s="24"/>
      <c r="F102" s="19">
        <f t="shared" si="100"/>
        <v>0</v>
      </c>
      <c r="G102" s="24"/>
      <c r="H102" s="19">
        <f t="shared" si="100"/>
        <v>0</v>
      </c>
      <c r="I102" s="24"/>
      <c r="J102" s="19">
        <f t="shared" ref="J102" si="107">$D102*I102*100</f>
        <v>0</v>
      </c>
      <c r="K102" s="24"/>
      <c r="L102" s="19">
        <f t="shared" ref="L102" si="108">$D102*K102*100</f>
        <v>0</v>
      </c>
      <c r="M102" s="24"/>
      <c r="N102" s="63">
        <f t="shared" ref="N102" si="109">$D102*M102*100</f>
        <v>0</v>
      </c>
      <c r="P102" s="12" t="str">
        <f t="shared" si="86"/>
        <v xml:space="preserve">- General professional experience- </v>
      </c>
    </row>
    <row r="103" spans="1:16">
      <c r="A103" s="70" t="s">
        <v>67</v>
      </c>
      <c r="B103" s="106" t="s">
        <v>231</v>
      </c>
      <c r="C103" s="107"/>
      <c r="D103" s="45">
        <v>0</v>
      </c>
      <c r="E103" s="24"/>
      <c r="F103" s="19">
        <f t="shared" si="100"/>
        <v>0</v>
      </c>
      <c r="G103" s="24"/>
      <c r="H103" s="19">
        <f t="shared" si="100"/>
        <v>0</v>
      </c>
      <c r="I103" s="24"/>
      <c r="J103" s="19">
        <f t="shared" ref="J103" si="110">$D103*I103*100</f>
        <v>0</v>
      </c>
      <c r="K103" s="24"/>
      <c r="L103" s="19">
        <f t="shared" ref="L103" si="111">$D103*K103*100</f>
        <v>0</v>
      </c>
      <c r="M103" s="24"/>
      <c r="N103" s="63">
        <f t="shared" ref="N103" si="112">$D103*M103*100</f>
        <v>0</v>
      </c>
      <c r="P103" s="12" t="str">
        <f t="shared" si="86"/>
        <v xml:space="preserve">- Specific professional experience- </v>
      </c>
    </row>
    <row r="104" spans="1:16">
      <c r="A104" s="70" t="s">
        <v>68</v>
      </c>
      <c r="B104" s="96" t="s">
        <v>148</v>
      </c>
      <c r="C104" s="97"/>
      <c r="D104" s="45">
        <v>0</v>
      </c>
      <c r="E104" s="24"/>
      <c r="F104" s="19">
        <f t="shared" si="100"/>
        <v>0</v>
      </c>
      <c r="G104" s="24"/>
      <c r="H104" s="19">
        <f t="shared" si="100"/>
        <v>0</v>
      </c>
      <c r="I104" s="24"/>
      <c r="J104" s="19">
        <f t="shared" ref="J104" si="113">$D104*I104*100</f>
        <v>0</v>
      </c>
      <c r="K104" s="24"/>
      <c r="L104" s="19">
        <f t="shared" ref="L104" si="114">$D104*K104*100</f>
        <v>0</v>
      </c>
      <c r="M104" s="24"/>
      <c r="N104" s="63">
        <f t="shared" ref="N104" si="115">$D104*M104*100</f>
        <v>0</v>
      </c>
      <c r="P104" s="12" t="str">
        <f t="shared" si="86"/>
        <v>- Leadership/management experience</v>
      </c>
    </row>
    <row r="105" spans="1:16">
      <c r="A105" s="70" t="s">
        <v>69</v>
      </c>
      <c r="B105" s="106" t="s">
        <v>149</v>
      </c>
      <c r="C105" s="107"/>
      <c r="D105" s="45">
        <v>0</v>
      </c>
      <c r="E105" s="24"/>
      <c r="F105" s="19">
        <f t="shared" si="100"/>
        <v>0</v>
      </c>
      <c r="G105" s="24"/>
      <c r="H105" s="19">
        <f t="shared" si="100"/>
        <v>0</v>
      </c>
      <c r="I105" s="24"/>
      <c r="J105" s="19">
        <f t="shared" ref="J105" si="116">$D105*I105*100</f>
        <v>0</v>
      </c>
      <c r="K105" s="24"/>
      <c r="L105" s="19">
        <f t="shared" ref="L105" si="117">$D105*K105*100</f>
        <v>0</v>
      </c>
      <c r="M105" s="24"/>
      <c r="N105" s="63">
        <f t="shared" ref="N105" si="118">$D105*M105*100</f>
        <v>0</v>
      </c>
      <c r="P105" s="12" t="str">
        <f t="shared" si="86"/>
        <v>- Regional experience</v>
      </c>
    </row>
    <row r="106" spans="1:16">
      <c r="A106" s="70" t="s">
        <v>70</v>
      </c>
      <c r="B106" s="141" t="s">
        <v>150</v>
      </c>
      <c r="C106" s="142"/>
      <c r="D106" s="45">
        <v>0</v>
      </c>
      <c r="E106" s="24"/>
      <c r="F106" s="19">
        <f t="shared" si="100"/>
        <v>0</v>
      </c>
      <c r="G106" s="24"/>
      <c r="H106" s="19">
        <f t="shared" si="100"/>
        <v>0</v>
      </c>
      <c r="I106" s="24"/>
      <c r="J106" s="19">
        <f t="shared" ref="J106" si="119">$D106*I106*100</f>
        <v>0</v>
      </c>
      <c r="K106" s="24"/>
      <c r="L106" s="19">
        <f t="shared" ref="L106" si="120">$D106*K106*100</f>
        <v>0</v>
      </c>
      <c r="M106" s="24"/>
      <c r="N106" s="63">
        <f t="shared" ref="N106" si="121">$D106*M106*100</f>
        <v>0</v>
      </c>
      <c r="P106" s="12" t="str">
        <f t="shared" si="86"/>
        <v>- Development cooperation experience</v>
      </c>
    </row>
    <row r="107" spans="1:16">
      <c r="A107" s="70" t="s">
        <v>175</v>
      </c>
      <c r="B107" s="143" t="s">
        <v>232</v>
      </c>
      <c r="C107" s="144"/>
      <c r="D107" s="45">
        <v>0</v>
      </c>
      <c r="E107" s="36"/>
      <c r="F107" s="20">
        <f>$D107*E107*100</f>
        <v>0</v>
      </c>
      <c r="G107" s="36"/>
      <c r="H107" s="20">
        <f>$D107*G107*100</f>
        <v>0</v>
      </c>
      <c r="I107" s="36"/>
      <c r="J107" s="20">
        <f>$D107*I107*100</f>
        <v>0</v>
      </c>
      <c r="K107" s="36"/>
      <c r="L107" s="20">
        <f>$D107*K107*100</f>
        <v>0</v>
      </c>
      <c r="M107" s="36"/>
      <c r="N107" s="65">
        <f>$D107*M107*100</f>
        <v>0</v>
      </c>
      <c r="P107" s="12" t="str">
        <f t="shared" si="86"/>
        <v xml:space="preserve">- Other- </v>
      </c>
    </row>
    <row r="108" spans="1:16" outlineLevel="1">
      <c r="A108" s="110" t="s">
        <v>160</v>
      </c>
      <c r="B108" s="110"/>
      <c r="C108" s="111"/>
      <c r="D108" s="47">
        <f>SUM(D100:D107)</f>
        <v>0</v>
      </c>
      <c r="E108" s="41"/>
      <c r="F108" s="21">
        <f>SUM(F100:F107)</f>
        <v>0</v>
      </c>
      <c r="G108" s="41"/>
      <c r="H108" s="21">
        <f>SUM(H100:H107)</f>
        <v>0</v>
      </c>
      <c r="I108" s="41"/>
      <c r="J108" s="21">
        <f>SUM(J100:J107)</f>
        <v>0</v>
      </c>
      <c r="K108" s="41"/>
      <c r="L108" s="21">
        <f>SUM(L100:L107)</f>
        <v>0</v>
      </c>
      <c r="M108" s="41"/>
      <c r="N108" s="66">
        <f>SUM(N100:N107)</f>
        <v>0</v>
      </c>
      <c r="P108" s="57" t="str">
        <f t="shared" ref="P108:P135" si="122">IF(ISBLANK(B108),A108,B108)</f>
        <v>Interim total 2.7</v>
      </c>
    </row>
    <row r="109" spans="1:16" ht="22.5">
      <c r="A109" s="72" t="s">
        <v>71</v>
      </c>
      <c r="B109" s="102" t="s">
        <v>157</v>
      </c>
      <c r="C109" s="103"/>
      <c r="D109" s="54"/>
      <c r="E109" s="35"/>
      <c r="F109" s="30"/>
      <c r="G109" s="35"/>
      <c r="H109" s="30"/>
      <c r="I109" s="35"/>
      <c r="J109" s="30"/>
      <c r="K109" s="35"/>
      <c r="L109" s="30"/>
      <c r="M109" s="35"/>
      <c r="N109" s="68"/>
      <c r="P109" s="57" t="str">
        <f t="shared" si="122"/>
        <v>Short-term expert pool 1 (in accordance with ToR provisions/criteria)</v>
      </c>
    </row>
    <row r="110" spans="1:16">
      <c r="A110" s="70" t="s">
        <v>72</v>
      </c>
      <c r="B110" s="96" t="s">
        <v>144</v>
      </c>
      <c r="C110" s="97"/>
      <c r="D110" s="45">
        <v>0</v>
      </c>
      <c r="E110" s="24"/>
      <c r="F110" s="19">
        <f t="shared" ref="F110:H115" si="123">$D110*E110*100</f>
        <v>0</v>
      </c>
      <c r="G110" s="24"/>
      <c r="H110" s="19">
        <f t="shared" si="123"/>
        <v>0</v>
      </c>
      <c r="I110" s="24"/>
      <c r="J110" s="19">
        <f t="shared" ref="J110" si="124">$D110*I110*100</f>
        <v>0</v>
      </c>
      <c r="K110" s="24"/>
      <c r="L110" s="19">
        <f t="shared" ref="L110" si="125">$D110*K110*100</f>
        <v>0</v>
      </c>
      <c r="M110" s="24"/>
      <c r="N110" s="63">
        <f t="shared" ref="N110" si="126">$D110*M110*100</f>
        <v>0</v>
      </c>
      <c r="P110" s="12" t="str">
        <f t="shared" si="122"/>
        <v>- Qualifications</v>
      </c>
    </row>
    <row r="111" spans="1:16">
      <c r="A111" s="70" t="s">
        <v>73</v>
      </c>
      <c r="B111" s="96" t="s">
        <v>145</v>
      </c>
      <c r="C111" s="97"/>
      <c r="D111" s="45">
        <v>0</v>
      </c>
      <c r="E111" s="24"/>
      <c r="F111" s="19">
        <f t="shared" si="123"/>
        <v>0</v>
      </c>
      <c r="G111" s="24"/>
      <c r="H111" s="19">
        <f t="shared" si="123"/>
        <v>0</v>
      </c>
      <c r="I111" s="24"/>
      <c r="J111" s="19">
        <f t="shared" ref="J111" si="127">$D111*I111*100</f>
        <v>0</v>
      </c>
      <c r="K111" s="24"/>
      <c r="L111" s="19">
        <f t="shared" ref="L111" si="128">$D111*K111*100</f>
        <v>0</v>
      </c>
      <c r="M111" s="24"/>
      <c r="N111" s="63">
        <f t="shared" ref="N111" si="129">$D111*M111*100</f>
        <v>0</v>
      </c>
      <c r="P111" s="12" t="str">
        <f t="shared" si="122"/>
        <v>- Language</v>
      </c>
    </row>
    <row r="112" spans="1:16">
      <c r="A112" s="70" t="s">
        <v>74</v>
      </c>
      <c r="B112" s="106" t="s">
        <v>146</v>
      </c>
      <c r="C112" s="107"/>
      <c r="D112" s="45">
        <v>0</v>
      </c>
      <c r="E112" s="24"/>
      <c r="F112" s="19">
        <f t="shared" si="123"/>
        <v>0</v>
      </c>
      <c r="G112" s="24"/>
      <c r="H112" s="19">
        <f t="shared" si="123"/>
        <v>0</v>
      </c>
      <c r="I112" s="24"/>
      <c r="J112" s="19">
        <f t="shared" ref="J112" si="130">$D112*I112*100</f>
        <v>0</v>
      </c>
      <c r="K112" s="24"/>
      <c r="L112" s="19">
        <f t="shared" ref="L112" si="131">$D112*K112*100</f>
        <v>0</v>
      </c>
      <c r="M112" s="24"/>
      <c r="N112" s="63">
        <f t="shared" ref="N112" si="132">$D112*M112*100</f>
        <v>0</v>
      </c>
      <c r="P112" s="12" t="str">
        <f t="shared" si="122"/>
        <v>- General professional experience</v>
      </c>
    </row>
    <row r="113" spans="1:16">
      <c r="A113" s="70" t="s">
        <v>176</v>
      </c>
      <c r="B113" s="106" t="s">
        <v>147</v>
      </c>
      <c r="C113" s="107"/>
      <c r="D113" s="45">
        <v>0</v>
      </c>
      <c r="E113" s="24"/>
      <c r="F113" s="19">
        <f t="shared" si="123"/>
        <v>0</v>
      </c>
      <c r="G113" s="24"/>
      <c r="H113" s="19">
        <f t="shared" si="123"/>
        <v>0</v>
      </c>
      <c r="I113" s="24"/>
      <c r="J113" s="19">
        <f t="shared" ref="J113" si="133">$D113*I113*100</f>
        <v>0</v>
      </c>
      <c r="K113" s="24"/>
      <c r="L113" s="19">
        <f t="shared" ref="L113" si="134">$D113*K113*100</f>
        <v>0</v>
      </c>
      <c r="M113" s="24"/>
      <c r="N113" s="63">
        <f t="shared" ref="N113" si="135">$D113*M113*100</f>
        <v>0</v>
      </c>
      <c r="P113" s="12" t="str">
        <f t="shared" si="122"/>
        <v>- Specific professional experience</v>
      </c>
    </row>
    <row r="114" spans="1:16">
      <c r="A114" s="70" t="s">
        <v>177</v>
      </c>
      <c r="B114" s="106" t="s">
        <v>149</v>
      </c>
      <c r="C114" s="107"/>
      <c r="D114" s="45">
        <v>0</v>
      </c>
      <c r="E114" s="24"/>
      <c r="F114" s="19">
        <f t="shared" si="123"/>
        <v>0</v>
      </c>
      <c r="G114" s="24"/>
      <c r="H114" s="19">
        <f t="shared" si="123"/>
        <v>0</v>
      </c>
      <c r="I114" s="24"/>
      <c r="J114" s="19">
        <f t="shared" ref="J114" si="136">$D114*I114*100</f>
        <v>0</v>
      </c>
      <c r="K114" s="24"/>
      <c r="L114" s="19">
        <f t="shared" ref="L114" si="137">$D114*K114*100</f>
        <v>0</v>
      </c>
      <c r="M114" s="24"/>
      <c r="N114" s="63">
        <f t="shared" ref="N114" si="138">$D114*M114*100</f>
        <v>0</v>
      </c>
      <c r="P114" s="12" t="str">
        <f t="shared" si="122"/>
        <v>- Regional experience</v>
      </c>
    </row>
    <row r="115" spans="1:16">
      <c r="A115" s="70" t="s">
        <v>178</v>
      </c>
      <c r="B115" s="106" t="s">
        <v>150</v>
      </c>
      <c r="C115" s="107"/>
      <c r="D115" s="45">
        <v>0</v>
      </c>
      <c r="E115" s="24"/>
      <c r="F115" s="19">
        <f t="shared" si="123"/>
        <v>0</v>
      </c>
      <c r="G115" s="24"/>
      <c r="H115" s="19">
        <f t="shared" si="123"/>
        <v>0</v>
      </c>
      <c r="I115" s="24"/>
      <c r="J115" s="19">
        <f t="shared" ref="J115" si="139">$D115*I115*100</f>
        <v>0</v>
      </c>
      <c r="K115" s="24"/>
      <c r="L115" s="19">
        <f t="shared" ref="L115" si="140">$D115*K115*100</f>
        <v>0</v>
      </c>
      <c r="M115" s="24"/>
      <c r="N115" s="63">
        <f t="shared" ref="N115" si="141">$D115*M115*100</f>
        <v>0</v>
      </c>
      <c r="P115" s="12" t="str">
        <f t="shared" si="122"/>
        <v>- Development cooperation experience</v>
      </c>
    </row>
    <row r="116" spans="1:16">
      <c r="A116" s="70" t="s">
        <v>179</v>
      </c>
      <c r="B116" s="143" t="s">
        <v>151</v>
      </c>
      <c r="C116" s="144"/>
      <c r="D116" s="45">
        <v>0</v>
      </c>
      <c r="E116" s="36"/>
      <c r="F116" s="20">
        <f>$D116*E116*100</f>
        <v>0</v>
      </c>
      <c r="G116" s="36"/>
      <c r="H116" s="20">
        <f>$D116*G116*100</f>
        <v>0</v>
      </c>
      <c r="I116" s="36"/>
      <c r="J116" s="20">
        <f>$D116*I116*100</f>
        <v>0</v>
      </c>
      <c r="K116" s="36"/>
      <c r="L116" s="20">
        <f>$D116*K116*100</f>
        <v>0</v>
      </c>
      <c r="M116" s="36"/>
      <c r="N116" s="65">
        <f>$D116*M116*100</f>
        <v>0</v>
      </c>
      <c r="P116" s="12" t="str">
        <f t="shared" si="122"/>
        <v>- Other</v>
      </c>
    </row>
    <row r="117" spans="1:16" outlineLevel="1">
      <c r="A117" s="110" t="s">
        <v>165</v>
      </c>
      <c r="B117" s="110"/>
      <c r="C117" s="111"/>
      <c r="D117" s="47">
        <f>SUM(D110:D116)</f>
        <v>0</v>
      </c>
      <c r="E117" s="41"/>
      <c r="F117" s="21">
        <f>SUM(F110:F116)</f>
        <v>0</v>
      </c>
      <c r="G117" s="41"/>
      <c r="H117" s="21">
        <f>SUM(H110:H116)</f>
        <v>0</v>
      </c>
      <c r="I117" s="41"/>
      <c r="J117" s="21">
        <f>SUM(J110:J116)</f>
        <v>0</v>
      </c>
      <c r="K117" s="41"/>
      <c r="L117" s="21">
        <f>SUM(L110:L116)</f>
        <v>0</v>
      </c>
      <c r="M117" s="41"/>
      <c r="N117" s="66">
        <f>SUM(N110:N116)</f>
        <v>0</v>
      </c>
      <c r="P117" s="57" t="str">
        <f t="shared" si="122"/>
        <v>Interim total 2.8</v>
      </c>
    </row>
    <row r="118" spans="1:16" ht="22.5">
      <c r="A118" s="72" t="s">
        <v>180</v>
      </c>
      <c r="B118" s="102" t="s">
        <v>159</v>
      </c>
      <c r="C118" s="103"/>
      <c r="D118" s="54"/>
      <c r="E118" s="35"/>
      <c r="F118" s="30"/>
      <c r="G118" s="35"/>
      <c r="H118" s="30"/>
      <c r="I118" s="35"/>
      <c r="J118" s="30"/>
      <c r="K118" s="35"/>
      <c r="L118" s="30"/>
      <c r="M118" s="35"/>
      <c r="N118" s="68"/>
      <c r="P118" s="57" t="str">
        <f t="shared" si="122"/>
        <v>Short-term expert pool 2 (in accordance with ToR provisions/criteria)</v>
      </c>
    </row>
    <row r="119" spans="1:16">
      <c r="A119" s="70" t="s">
        <v>181</v>
      </c>
      <c r="B119" s="96" t="s">
        <v>144</v>
      </c>
      <c r="C119" s="97"/>
      <c r="D119" s="45">
        <v>0</v>
      </c>
      <c r="E119" s="24"/>
      <c r="F119" s="19">
        <f t="shared" ref="F119:H124" si="142">$D119*E119*100</f>
        <v>0</v>
      </c>
      <c r="G119" s="24"/>
      <c r="H119" s="19">
        <f t="shared" si="142"/>
        <v>0</v>
      </c>
      <c r="I119" s="24"/>
      <c r="J119" s="19">
        <f t="shared" ref="J119" si="143">$D119*I119*100</f>
        <v>0</v>
      </c>
      <c r="K119" s="24"/>
      <c r="L119" s="19">
        <f t="shared" ref="L119" si="144">$D119*K119*100</f>
        <v>0</v>
      </c>
      <c r="M119" s="24"/>
      <c r="N119" s="63">
        <f t="shared" ref="N119" si="145">$D119*M119*100</f>
        <v>0</v>
      </c>
      <c r="P119" s="12" t="str">
        <f t="shared" si="122"/>
        <v>- Qualifications</v>
      </c>
    </row>
    <row r="120" spans="1:16">
      <c r="A120" s="70" t="s">
        <v>182</v>
      </c>
      <c r="B120" s="96" t="s">
        <v>145</v>
      </c>
      <c r="C120" s="97"/>
      <c r="D120" s="45">
        <v>0</v>
      </c>
      <c r="E120" s="24"/>
      <c r="F120" s="19">
        <f t="shared" si="142"/>
        <v>0</v>
      </c>
      <c r="G120" s="24"/>
      <c r="H120" s="19">
        <f t="shared" si="142"/>
        <v>0</v>
      </c>
      <c r="I120" s="24"/>
      <c r="J120" s="19">
        <f t="shared" ref="J120" si="146">$D120*I120*100</f>
        <v>0</v>
      </c>
      <c r="K120" s="24"/>
      <c r="L120" s="19">
        <f t="shared" ref="L120" si="147">$D120*K120*100</f>
        <v>0</v>
      </c>
      <c r="M120" s="24"/>
      <c r="N120" s="63">
        <f t="shared" ref="N120" si="148">$D120*M120*100</f>
        <v>0</v>
      </c>
      <c r="P120" s="12" t="str">
        <f t="shared" si="122"/>
        <v>- Language</v>
      </c>
    </row>
    <row r="121" spans="1:16">
      <c r="A121" s="70" t="s">
        <v>183</v>
      </c>
      <c r="B121" s="106" t="s">
        <v>146</v>
      </c>
      <c r="C121" s="107"/>
      <c r="D121" s="45">
        <v>0</v>
      </c>
      <c r="E121" s="24"/>
      <c r="F121" s="19">
        <f t="shared" si="142"/>
        <v>0</v>
      </c>
      <c r="G121" s="24"/>
      <c r="H121" s="19">
        <f t="shared" si="142"/>
        <v>0</v>
      </c>
      <c r="I121" s="24"/>
      <c r="J121" s="19">
        <f t="shared" ref="J121" si="149">$D121*I121*100</f>
        <v>0</v>
      </c>
      <c r="K121" s="24"/>
      <c r="L121" s="19">
        <f t="shared" ref="L121" si="150">$D121*K121*100</f>
        <v>0</v>
      </c>
      <c r="M121" s="24"/>
      <c r="N121" s="63">
        <f t="shared" ref="N121" si="151">$D121*M121*100</f>
        <v>0</v>
      </c>
      <c r="P121" s="12" t="str">
        <f t="shared" si="122"/>
        <v>- General professional experience</v>
      </c>
    </row>
    <row r="122" spans="1:16">
      <c r="A122" s="70" t="s">
        <v>184</v>
      </c>
      <c r="B122" s="106" t="s">
        <v>147</v>
      </c>
      <c r="C122" s="107"/>
      <c r="D122" s="45">
        <v>0</v>
      </c>
      <c r="E122" s="24"/>
      <c r="F122" s="19">
        <f t="shared" si="142"/>
        <v>0</v>
      </c>
      <c r="G122" s="24"/>
      <c r="H122" s="19">
        <f t="shared" si="142"/>
        <v>0</v>
      </c>
      <c r="I122" s="24"/>
      <c r="J122" s="19">
        <f t="shared" ref="J122" si="152">$D122*I122*100</f>
        <v>0</v>
      </c>
      <c r="K122" s="24"/>
      <c r="L122" s="19">
        <f t="shared" ref="L122" si="153">$D122*K122*100</f>
        <v>0</v>
      </c>
      <c r="M122" s="24"/>
      <c r="N122" s="63">
        <f t="shared" ref="N122" si="154">$D122*M122*100</f>
        <v>0</v>
      </c>
      <c r="P122" s="12" t="str">
        <f t="shared" si="122"/>
        <v>- Specific professional experience</v>
      </c>
    </row>
    <row r="123" spans="1:16">
      <c r="A123" s="70" t="s">
        <v>185</v>
      </c>
      <c r="B123" s="106" t="s">
        <v>149</v>
      </c>
      <c r="C123" s="107"/>
      <c r="D123" s="45">
        <v>0</v>
      </c>
      <c r="E123" s="24"/>
      <c r="F123" s="19">
        <f t="shared" si="142"/>
        <v>0</v>
      </c>
      <c r="G123" s="24"/>
      <c r="H123" s="19">
        <f t="shared" si="142"/>
        <v>0</v>
      </c>
      <c r="I123" s="24"/>
      <c r="J123" s="19">
        <f t="shared" ref="J123" si="155">$D123*I123*100</f>
        <v>0</v>
      </c>
      <c r="K123" s="24"/>
      <c r="L123" s="19">
        <f t="shared" ref="L123" si="156">$D123*K123*100</f>
        <v>0</v>
      </c>
      <c r="M123" s="24"/>
      <c r="N123" s="63">
        <f t="shared" ref="N123" si="157">$D123*M123*100</f>
        <v>0</v>
      </c>
      <c r="P123" s="12" t="str">
        <f t="shared" si="122"/>
        <v>- Regional experience</v>
      </c>
    </row>
    <row r="124" spans="1:16">
      <c r="A124" s="70" t="s">
        <v>186</v>
      </c>
      <c r="B124" s="106" t="s">
        <v>150</v>
      </c>
      <c r="C124" s="107"/>
      <c r="D124" s="45">
        <v>0</v>
      </c>
      <c r="E124" s="24"/>
      <c r="F124" s="19">
        <f t="shared" si="142"/>
        <v>0</v>
      </c>
      <c r="G124" s="24"/>
      <c r="H124" s="19">
        <f t="shared" si="142"/>
        <v>0</v>
      </c>
      <c r="I124" s="24"/>
      <c r="J124" s="19">
        <f t="shared" ref="J124" si="158">$D124*I124*100</f>
        <v>0</v>
      </c>
      <c r="K124" s="24"/>
      <c r="L124" s="19">
        <f t="shared" ref="L124" si="159">$D124*K124*100</f>
        <v>0</v>
      </c>
      <c r="M124" s="24"/>
      <c r="N124" s="63">
        <f t="shared" ref="N124" si="160">$D124*M124*100</f>
        <v>0</v>
      </c>
      <c r="P124" s="12" t="str">
        <f t="shared" si="122"/>
        <v>- Development cooperation experience</v>
      </c>
    </row>
    <row r="125" spans="1:16">
      <c r="A125" s="70" t="s">
        <v>187</v>
      </c>
      <c r="B125" s="143" t="s">
        <v>151</v>
      </c>
      <c r="C125" s="144"/>
      <c r="D125" s="45">
        <v>0</v>
      </c>
      <c r="E125" s="36"/>
      <c r="F125" s="20">
        <f>$D125*E125*100</f>
        <v>0</v>
      </c>
      <c r="G125" s="36"/>
      <c r="H125" s="20">
        <f>$D125*G125*100</f>
        <v>0</v>
      </c>
      <c r="I125" s="36"/>
      <c r="J125" s="20">
        <f>$D125*I125*100</f>
        <v>0</v>
      </c>
      <c r="K125" s="36"/>
      <c r="L125" s="20">
        <f>$D125*K125*100</f>
        <v>0</v>
      </c>
      <c r="M125" s="36"/>
      <c r="N125" s="65">
        <f>$D125*M125*100</f>
        <v>0</v>
      </c>
      <c r="P125" s="12" t="str">
        <f t="shared" si="122"/>
        <v>- Other</v>
      </c>
    </row>
    <row r="126" spans="1:16" outlineLevel="1">
      <c r="A126" s="110" t="s">
        <v>188</v>
      </c>
      <c r="B126" s="110"/>
      <c r="C126" s="111"/>
      <c r="D126" s="47">
        <f>SUM(D119:D125)</f>
        <v>0</v>
      </c>
      <c r="E126" s="41"/>
      <c r="F126" s="21">
        <f>SUM(F119:F125)</f>
        <v>0</v>
      </c>
      <c r="G126" s="41"/>
      <c r="H126" s="21">
        <f>SUM(H119:H125)</f>
        <v>0</v>
      </c>
      <c r="I126" s="41"/>
      <c r="J126" s="21">
        <f>SUM(J119:J125)</f>
        <v>0</v>
      </c>
      <c r="K126" s="41"/>
      <c r="L126" s="21">
        <f>SUM(L119:L125)</f>
        <v>0</v>
      </c>
      <c r="M126" s="41"/>
      <c r="N126" s="66">
        <f>SUM(N119:N125)</f>
        <v>0</v>
      </c>
      <c r="P126" s="57" t="str">
        <f t="shared" si="122"/>
        <v>Interim total 2.9</v>
      </c>
    </row>
    <row r="127" spans="1:16" ht="22.5">
      <c r="A127" s="72" t="s">
        <v>189</v>
      </c>
      <c r="B127" s="102" t="s">
        <v>161</v>
      </c>
      <c r="C127" s="103"/>
      <c r="D127" s="54"/>
      <c r="E127" s="35"/>
      <c r="F127" s="30"/>
      <c r="G127" s="35"/>
      <c r="H127" s="30"/>
      <c r="I127" s="35"/>
      <c r="J127" s="30"/>
      <c r="K127" s="35"/>
      <c r="L127" s="30"/>
      <c r="M127" s="35"/>
      <c r="N127" s="68"/>
      <c r="P127" s="57" t="str">
        <f t="shared" si="122"/>
        <v>Assessment of proposed personnel for non-specified positions (provided permissible under ToRs)</v>
      </c>
    </row>
    <row r="128" spans="1:16" ht="33.75">
      <c r="A128" s="71" t="s">
        <v>190</v>
      </c>
      <c r="B128" s="85" t="s">
        <v>162</v>
      </c>
      <c r="C128" s="86"/>
      <c r="D128" s="45">
        <v>0</v>
      </c>
      <c r="E128" s="24"/>
      <c r="F128" s="19">
        <f t="shared" ref="F128:H129" si="161">$D128*E128*100</f>
        <v>0</v>
      </c>
      <c r="G128" s="24"/>
      <c r="H128" s="19">
        <f t="shared" si="161"/>
        <v>0</v>
      </c>
      <c r="I128" s="24"/>
      <c r="J128" s="19">
        <f t="shared" ref="J128" si="162">$D128*I128*100</f>
        <v>0</v>
      </c>
      <c r="K128" s="24"/>
      <c r="L128" s="19">
        <f t="shared" ref="L128" si="163">$D128*K128*100</f>
        <v>0</v>
      </c>
      <c r="M128" s="24"/>
      <c r="N128" s="63">
        <f t="shared" ref="N128" si="164">$D128*M128*100</f>
        <v>0</v>
      </c>
      <c r="P128" s="12" t="str">
        <f t="shared" si="122"/>
        <v>Composition and sufficient assignment duration of the team in order to perform the tasks specified in the schedule and personnel assignment plan</v>
      </c>
    </row>
    <row r="129" spans="1:16" ht="33.75">
      <c r="A129" s="71" t="s">
        <v>191</v>
      </c>
      <c r="B129" s="83" t="s">
        <v>163</v>
      </c>
      <c r="C129" s="84"/>
      <c r="D129" s="45">
        <v>0</v>
      </c>
      <c r="E129" s="24"/>
      <c r="F129" s="19">
        <f t="shared" si="161"/>
        <v>0</v>
      </c>
      <c r="G129" s="24"/>
      <c r="H129" s="19">
        <f t="shared" si="161"/>
        <v>0</v>
      </c>
      <c r="I129" s="24"/>
      <c r="J129" s="19">
        <f t="shared" ref="J129" si="165">$D129*I129*100</f>
        <v>0</v>
      </c>
      <c r="K129" s="24"/>
      <c r="L129" s="19">
        <f t="shared" ref="L129" si="166">$D129*K129*100</f>
        <v>0</v>
      </c>
      <c r="M129" s="24"/>
      <c r="N129" s="63">
        <f t="shared" ref="N129" si="167">$D129*M129*100</f>
        <v>0</v>
      </c>
      <c r="P129" s="12" t="str">
        <f t="shared" si="122"/>
        <v>Qualifications and sufficient assignment duration of the team (professional experience and other specific experience) in order to process theme 1</v>
      </c>
    </row>
    <row r="130" spans="1:16" ht="33.75">
      <c r="A130" s="71" t="s">
        <v>192</v>
      </c>
      <c r="B130" s="145" t="s">
        <v>164</v>
      </c>
      <c r="C130" s="146"/>
      <c r="D130" s="45">
        <v>0</v>
      </c>
      <c r="E130" s="36"/>
      <c r="F130" s="20">
        <f>$D130*E130*100</f>
        <v>0</v>
      </c>
      <c r="G130" s="36"/>
      <c r="H130" s="20">
        <f>$D130*G130*100</f>
        <v>0</v>
      </c>
      <c r="I130" s="36"/>
      <c r="J130" s="20">
        <f>$D130*I130*100</f>
        <v>0</v>
      </c>
      <c r="K130" s="36"/>
      <c r="L130" s="20">
        <f>$D130*K130*100</f>
        <v>0</v>
      </c>
      <c r="M130" s="36"/>
      <c r="N130" s="65">
        <f>$D130*M130*100</f>
        <v>0</v>
      </c>
      <c r="P130" s="12" t="str">
        <f t="shared" si="122"/>
        <v>Qualifications and sufficient assignment duration of the team (professional experience and other specific experience) in order to process theme 2</v>
      </c>
    </row>
    <row r="131" spans="1:16" outlineLevel="1">
      <c r="A131" s="110" t="s">
        <v>193</v>
      </c>
      <c r="B131" s="110"/>
      <c r="C131" s="111"/>
      <c r="D131" s="47">
        <f>SUM(D128:D130)</f>
        <v>0</v>
      </c>
      <c r="E131" s="41"/>
      <c r="F131" s="21">
        <f>SUM(F128:F130)</f>
        <v>0</v>
      </c>
      <c r="G131" s="41"/>
      <c r="H131" s="21">
        <f>SUM(H128:H130)</f>
        <v>0</v>
      </c>
      <c r="I131" s="41"/>
      <c r="J131" s="21">
        <f>SUM(J128:J130)</f>
        <v>0</v>
      </c>
      <c r="K131" s="41"/>
      <c r="L131" s="21">
        <f>SUM(L128:L130)</f>
        <v>0</v>
      </c>
      <c r="M131" s="41"/>
      <c r="N131" s="66">
        <f>SUM(N128:N130)</f>
        <v>0</v>
      </c>
      <c r="P131" s="57" t="str">
        <f t="shared" si="122"/>
        <v>Interim total 2.10</v>
      </c>
    </row>
    <row r="132" spans="1:16">
      <c r="A132" s="118" t="s">
        <v>166</v>
      </c>
      <c r="B132" s="118"/>
      <c r="C132" s="119"/>
      <c r="D132" s="48">
        <f>SUM(D48,D58,D68,D78,D88,D98,D108,D117,D126,D131)</f>
        <v>0.7</v>
      </c>
      <c r="E132" s="28"/>
      <c r="F132" s="48">
        <f>SUM(F48,F58,F68,F78,F88,F98,F108,F117,F126,F131)</f>
        <v>0</v>
      </c>
      <c r="G132" s="28"/>
      <c r="H132" s="48">
        <f>SUM(H48,H58,H68,H78,H88,H98,H108,H117,H126,H131)</f>
        <v>0</v>
      </c>
      <c r="I132" s="28"/>
      <c r="J132" s="48">
        <f>SUM(J48,J58,J68,J78,J88,J98,J108,J117,J126,J131)</f>
        <v>0</v>
      </c>
      <c r="K132" s="28"/>
      <c r="L132" s="48">
        <f>SUM(L48,L58,L68,L78,L88,L98,L108,L117,L126,L131)</f>
        <v>0</v>
      </c>
      <c r="M132" s="28"/>
      <c r="N132" s="48">
        <f>SUM(N48,N58,N68,N78,N88,N98,N108,N117,N126,N131)</f>
        <v>0</v>
      </c>
      <c r="P132" s="57" t="str">
        <f t="shared" si="122"/>
        <v>Total 2</v>
      </c>
    </row>
    <row r="133" spans="1:16" ht="12.75">
      <c r="A133" s="114" t="s">
        <v>167</v>
      </c>
      <c r="B133" s="114"/>
      <c r="C133" s="115"/>
      <c r="D133" s="50">
        <f>D37+D132</f>
        <v>1</v>
      </c>
      <c r="E133" s="37"/>
      <c r="F133" s="38">
        <f>F37+F132</f>
        <v>0</v>
      </c>
      <c r="G133" s="37"/>
      <c r="H133" s="38">
        <f>H37+H132</f>
        <v>0</v>
      </c>
      <c r="I133" s="37"/>
      <c r="J133" s="38">
        <f>J37+J132</f>
        <v>0</v>
      </c>
      <c r="K133" s="37"/>
      <c r="L133" s="38">
        <f>L37+L132</f>
        <v>0</v>
      </c>
      <c r="M133" s="37"/>
      <c r="N133" s="73">
        <f>N37+N132</f>
        <v>0</v>
      </c>
      <c r="P133" s="57" t="str">
        <f t="shared" si="122"/>
        <v>Overall total 1 + 2</v>
      </c>
    </row>
    <row r="134" spans="1:16" ht="12.75">
      <c r="A134" s="114" t="s">
        <v>168</v>
      </c>
      <c r="B134" s="114"/>
      <c r="C134" s="115"/>
      <c r="D134" s="39"/>
      <c r="E134" s="40"/>
      <c r="F134" s="51">
        <f>F133/1000</f>
        <v>0</v>
      </c>
      <c r="G134" s="40"/>
      <c r="H134" s="51">
        <f>H133/1000</f>
        <v>0</v>
      </c>
      <c r="I134" s="40"/>
      <c r="J134" s="51">
        <f>J133/1000</f>
        <v>0</v>
      </c>
      <c r="K134" s="40"/>
      <c r="L134" s="51">
        <f>L133/1000</f>
        <v>0</v>
      </c>
      <c r="M134" s="40"/>
      <c r="N134" s="74">
        <f>N133/1000</f>
        <v>0</v>
      </c>
      <c r="P134" s="57" t="str">
        <f t="shared" si="122"/>
        <v>Assessment in %</v>
      </c>
    </row>
    <row r="135" spans="1:16" ht="12.75">
      <c r="A135" s="114" t="s">
        <v>169</v>
      </c>
      <c r="B135" s="114"/>
      <c r="C135" s="115"/>
      <c r="D135" s="42"/>
      <c r="E135" s="44"/>
      <c r="F135" s="43">
        <f>_xlfn.RANK.EQ(F134,Wertung)</f>
        <v>1</v>
      </c>
      <c r="G135" s="44"/>
      <c r="H135" s="43">
        <f>_xlfn.RANK.EQ(H134,Wertung)</f>
        <v>1</v>
      </c>
      <c r="I135" s="44"/>
      <c r="J135" s="43">
        <f>_xlfn.RANK.EQ(J134,Wertung)</f>
        <v>1</v>
      </c>
      <c r="K135" s="44"/>
      <c r="L135" s="43">
        <f>_xlfn.RANK.EQ(L134,Wertung)</f>
        <v>1</v>
      </c>
      <c r="M135" s="44"/>
      <c r="N135" s="75">
        <f>_xlfn.RANK.EQ(N134,Wertung)</f>
        <v>1</v>
      </c>
      <c r="P135" s="57" t="str">
        <f t="shared" si="122"/>
        <v>Ranking</v>
      </c>
    </row>
    <row r="136" spans="1:16">
      <c r="E136" s="2"/>
      <c r="G136" s="2"/>
      <c r="I136" s="2"/>
      <c r="K136" s="2"/>
      <c r="M136" s="1"/>
    </row>
    <row r="137" spans="1:16">
      <c r="A137" s="116" t="s">
        <v>170</v>
      </c>
      <c r="B137" s="116"/>
      <c r="C137" s="116"/>
      <c r="D137" s="116"/>
      <c r="E137" s="116"/>
      <c r="F137" s="116"/>
      <c r="G137" s="116"/>
      <c r="H137" s="116"/>
      <c r="I137" s="116"/>
      <c r="J137" s="116"/>
      <c r="K137" s="116"/>
      <c r="L137" s="116"/>
      <c r="M137" s="116"/>
      <c r="N137" s="116"/>
    </row>
    <row r="138" spans="1:16">
      <c r="A138" s="117"/>
      <c r="B138" s="117"/>
      <c r="C138" s="117"/>
      <c r="E138" s="2"/>
      <c r="G138" s="2"/>
      <c r="I138" s="147"/>
      <c r="J138" s="147"/>
      <c r="K138" s="147"/>
      <c r="L138" s="147"/>
      <c r="M138" s="147"/>
      <c r="N138" s="147"/>
    </row>
    <row r="139" spans="1:16">
      <c r="B139" s="13"/>
      <c r="E139" s="2"/>
      <c r="G139" s="2"/>
      <c r="I139" s="108" t="s">
        <v>171</v>
      </c>
      <c r="J139" s="109"/>
      <c r="K139" s="109"/>
      <c r="L139" s="109"/>
      <c r="M139" s="109"/>
      <c r="N139" s="109"/>
    </row>
  </sheetData>
  <sheetProtection selectLockedCells="1"/>
  <mergeCells count="155">
    <mergeCell ref="A98:C98"/>
    <mergeCell ref="A88:C88"/>
    <mergeCell ref="B89:C89"/>
    <mergeCell ref="B90:C90"/>
    <mergeCell ref="B91:C91"/>
    <mergeCell ref="B92:C92"/>
    <mergeCell ref="B93:C93"/>
    <mergeCell ref="B94:C94"/>
    <mergeCell ref="B79:C79"/>
    <mergeCell ref="B80:C80"/>
    <mergeCell ref="B81:C81"/>
    <mergeCell ref="B82:C82"/>
    <mergeCell ref="B83:C83"/>
    <mergeCell ref="B84:C84"/>
    <mergeCell ref="B85:C85"/>
    <mergeCell ref="B86:C86"/>
    <mergeCell ref="B87:C87"/>
    <mergeCell ref="I138:N138"/>
    <mergeCell ref="A126:C126"/>
    <mergeCell ref="B111:C111"/>
    <mergeCell ref="B113:C11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31:C131"/>
    <mergeCell ref="B106:C106"/>
    <mergeCell ref="B107:C107"/>
    <mergeCell ref="B70:C70"/>
    <mergeCell ref="A108:C108"/>
    <mergeCell ref="B118:C118"/>
    <mergeCell ref="B119:C119"/>
    <mergeCell ref="B120:C120"/>
    <mergeCell ref="B121:C121"/>
    <mergeCell ref="B122:C122"/>
    <mergeCell ref="B123:C123"/>
    <mergeCell ref="B124:C124"/>
    <mergeCell ref="B125:C125"/>
    <mergeCell ref="B127:C127"/>
    <mergeCell ref="B116:C116"/>
    <mergeCell ref="B109:C109"/>
    <mergeCell ref="B77:C77"/>
    <mergeCell ref="B115:C115"/>
    <mergeCell ref="B71:C71"/>
    <mergeCell ref="B72:C72"/>
    <mergeCell ref="B99:C99"/>
    <mergeCell ref="B100:C100"/>
    <mergeCell ref="B101:C101"/>
    <mergeCell ref="B130:C130"/>
    <mergeCell ref="B34:C34"/>
    <mergeCell ref="A37:C37"/>
    <mergeCell ref="B112:C112"/>
    <mergeCell ref="B114:C114"/>
    <mergeCell ref="A117:C117"/>
    <mergeCell ref="B76:C76"/>
    <mergeCell ref="B40:C40"/>
    <mergeCell ref="B51:C51"/>
    <mergeCell ref="B42:C42"/>
    <mergeCell ref="B46:C46"/>
    <mergeCell ref="B47:C47"/>
    <mergeCell ref="B59:C59"/>
    <mergeCell ref="B67:C67"/>
    <mergeCell ref="A68:C68"/>
    <mergeCell ref="B103:C103"/>
    <mergeCell ref="B104:C104"/>
    <mergeCell ref="B105:C105"/>
    <mergeCell ref="B50:C50"/>
    <mergeCell ref="B52:C52"/>
    <mergeCell ref="B53:C53"/>
    <mergeCell ref="B49:C49"/>
    <mergeCell ref="B95:C95"/>
    <mergeCell ref="B96:C96"/>
    <mergeCell ref="B97:C9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39:N139"/>
    <mergeCell ref="A14:C14"/>
    <mergeCell ref="B9:C9"/>
    <mergeCell ref="A18:C18"/>
    <mergeCell ref="A22:C22"/>
    <mergeCell ref="A26:C26"/>
    <mergeCell ref="A30:C30"/>
    <mergeCell ref="A35:C35"/>
    <mergeCell ref="A134:C134"/>
    <mergeCell ref="B69:C69"/>
    <mergeCell ref="A137:N137"/>
    <mergeCell ref="A138:C138"/>
    <mergeCell ref="A133:C133"/>
    <mergeCell ref="A135:C135"/>
    <mergeCell ref="B73:C73"/>
    <mergeCell ref="B74:C74"/>
    <mergeCell ref="A78:C78"/>
    <mergeCell ref="A132:C132"/>
    <mergeCell ref="B110:C110"/>
    <mergeCell ref="B38:N38"/>
    <mergeCell ref="B15:C15"/>
    <mergeCell ref="B19:C19"/>
    <mergeCell ref="B23:C23"/>
    <mergeCell ref="B27:C27"/>
    <mergeCell ref="B129:C129"/>
    <mergeCell ref="B128:C12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102:C102"/>
    <mergeCell ref="B32:C32"/>
    <mergeCell ref="B28:C28"/>
    <mergeCell ref="B29:C29"/>
  </mergeCells>
  <conditionalFormatting sqref="D133">
    <cfRule type="cellIs" dxfId="0" priority="13" operator="notEqual">
      <formula>1</formula>
    </cfRule>
  </conditionalFormatting>
  <dataValidations count="1">
    <dataValidation type="decimal" allowBlank="1" showInputMessage="1" showErrorMessage="1" sqref="D12:D13 D16:D17 D20:D21 D24:D25 D28:D29 D32:D34 D36 D40:D47 D50:D57 D60:D67 D70:D77 D90:D97 D110:D116 D119:D125 D128:D130 D80:D87 D100:D107"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108 D126 D117 F117 D131 G67 G77 G107 G116 G125 A136:N136 A10 G47 G40 D58 G57 G41 G42 G43 G44 G45 G46 G50 G51 G52 G53 G54 G55 G56 G60 G61 G62 G63 G64 G65 G66 G70 G71 G72 G73 G74 G75 G76 G100 G101 G102 G103 G104 G105 G106 G110 G111 G112 G113 G114 G115 G119 G120 G121 G122 G123 G124 G128 G129 F49:G49 F68:G68 F78:G78 F108:G108 F126:G126 F58:G58 K130 A39 I39 I67 I77 I107 I116 I125 I47 I40 I57 I41 I42 I43 I44 I45 I46 I50 I51 I52 I53 I54 I55 I56 I60 I61 I62 I63 I64 I65 I66 I70 I71 I72 I73 I74 I75 I76 I100 I101 I102 I103 I104 I105 I106 I110 I111 I112 I113 I114 I115 I119 I120 I121 I122 I123 I124 I128 I129 I49 I68 I78 I108 I126 I58 K39 K67 K77 K107 K116 K125 K47 K40 K57 K41 K42 K43 K44 K45 K46 K50 K51 K52 K53 K54 K55 K56 K60 K61 K62 K63 K64 K65 K66 K70 K71 K72 K73 K74 K75 K76 K100 K101 K102 K103 K104 K105 K106 K110 K111 K112 K113 K114 K115 K119 K120 K121 K122 K123 K124 K128 K129 K49 K68 K78 K108 K126 K58 M130 M39 M67 M77 M107 M116 M125 M47 M40 M57 M41 M42 M43 M44 M45 M46 M50 M51 M52 M53 M54 M55 M56 M60 M61 M62 M63 M64 M65 M66 M70 M71 M72 M73 M74 M75 M76 M100 M101 M102 M103 M104 M105 M106 M110 M111 M112 M113 M114 M115 M119 M120 M121 M122 M123 M124 M128 M129 M49 M68 M78 M108 M12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34 K134 I134 G134 D134:E134 D135:E135 M132 K132 I132 M131 K131 I131 G131 M117 K117 I117 G117 M48 K48 I48 G48 G132 D127 D118 D109 D99 D69 D59 I133 K133 M133 G133 F127:G127 F118:G118 F109:G109 F99:G99 F69:G69 F59:G59 G135 I135 K135 M135 I127 I118 I109 I99 I69 I59 K127 K118 K109 K99 K69 K59 M127 M118 M109 M99 M69 M59" numberStoredAsText="1" unlockedFormula="1"/>
    <ignoredError sqref="A70:A77 A60:A67 A69 A59 A40:A47 A49:A57" twoDigitTextYear="1" numberStoredAsText="1"/>
    <ignoredError sqref="A19:A21 A12:A13 A15:A17 A23:A25 A27:A29 A31:A34 A36" twoDigitTextYear="1"/>
    <ignoredError sqref="H35 J35 L35 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Bidder 1-5</vt:lpstr>
      <vt:lpstr>'Bidder 1-5'!Print_Area</vt:lpstr>
      <vt:lpstr>'Bidder 1-5'!Print_Titles</vt:lpstr>
      <vt:lpstr>Wertung</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Sanjay Dhar</cp:lastModifiedBy>
  <cp:lastPrinted>2018-03-20T14:46:00Z</cp:lastPrinted>
  <dcterms:created xsi:type="dcterms:W3CDTF">2001-02-21T08:54:43Z</dcterms:created>
  <dcterms:modified xsi:type="dcterms:W3CDTF">2020-02-28T07:04:29Z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