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DieseArbeitsmappe" autoCompressPictures="0"/>
  <mc:AlternateContent xmlns:mc="http://schemas.openxmlformats.org/markup-compatibility/2006">
    <mc:Choice Requires="x15">
      <x15ac:absPath xmlns:x15ac="http://schemas.microsoft.com/office/spreadsheetml/2010/11/ac" url="C:\Users\dhar_san\Documents\MY Y DRIVE 2019\CONSUL_2020\TENDERS\Solar Water Pumps\PM KUSUM Scheme\"/>
    </mc:Choice>
  </mc:AlternateContent>
  <xr:revisionPtr revIDLastSave="0" documentId="13_ncr:1_{1FFA9C82-7D5A-4967-97DC-C7CB26797901}" xr6:coauthVersionLast="44" xr6:coauthVersionMax="44" xr10:uidLastSave="{00000000-0000-0000-0000-000000000000}"/>
  <bookViews>
    <workbookView xWindow="-120" yWindow="-120" windowWidth="21840" windowHeight="13140" xr2:uid="{00000000-000D-0000-FFFF-FFFF00000000}"/>
  </bookViews>
  <sheets>
    <sheet name="Bidder 1-5" sheetId="10" r:id="rId1"/>
  </sheets>
  <definedNames>
    <definedName name="_xlnm.Print_Area" localSheetId="0">'Bidder 1-5'!$A$1:$N$139</definedName>
    <definedName name="_xlnm.Print_Titles" localSheetId="0">'Bidder 1-5'!$1:$9</definedName>
    <definedName name="Wertung">'Bidder 1-5'!$F$134:$N$134</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131" i="10" l="1"/>
  <c r="D98" i="10"/>
  <c r="N97" i="10"/>
  <c r="L97" i="10"/>
  <c r="J97" i="10"/>
  <c r="H97" i="10"/>
  <c r="F97" i="10"/>
  <c r="N96" i="10"/>
  <c r="L96" i="10"/>
  <c r="J96" i="10"/>
  <c r="H96" i="10"/>
  <c r="F96" i="10"/>
  <c r="N95" i="10"/>
  <c r="L95" i="10"/>
  <c r="J95" i="10"/>
  <c r="H95" i="10"/>
  <c r="F95" i="10"/>
  <c r="N94" i="10"/>
  <c r="L94" i="10"/>
  <c r="J94" i="10"/>
  <c r="H94" i="10"/>
  <c r="F94" i="10"/>
  <c r="N93" i="10"/>
  <c r="L93" i="10"/>
  <c r="J93" i="10"/>
  <c r="H93" i="10"/>
  <c r="F93" i="10"/>
  <c r="N92" i="10"/>
  <c r="L92" i="10"/>
  <c r="J92" i="10"/>
  <c r="H92" i="10"/>
  <c r="F92" i="10"/>
  <c r="N91" i="10"/>
  <c r="L91" i="10"/>
  <c r="J91" i="10"/>
  <c r="H91" i="10"/>
  <c r="F91" i="10"/>
  <c r="N90" i="10"/>
  <c r="N98" i="10" s="1"/>
  <c r="L90" i="10"/>
  <c r="J90" i="10"/>
  <c r="H90" i="10"/>
  <c r="H98" i="10" s="1"/>
  <c r="F90" i="10"/>
  <c r="D88" i="10"/>
  <c r="N87" i="10"/>
  <c r="L87" i="10"/>
  <c r="J87" i="10"/>
  <c r="H87" i="10"/>
  <c r="F87" i="10"/>
  <c r="N86" i="10"/>
  <c r="L86" i="10"/>
  <c r="J86" i="10"/>
  <c r="H86" i="10"/>
  <c r="F86" i="10"/>
  <c r="N85" i="10"/>
  <c r="L85" i="10"/>
  <c r="J85" i="10"/>
  <c r="H85" i="10"/>
  <c r="F85" i="10"/>
  <c r="N84" i="10"/>
  <c r="L84" i="10"/>
  <c r="J84" i="10"/>
  <c r="H84" i="10"/>
  <c r="F84" i="10"/>
  <c r="N83" i="10"/>
  <c r="L83" i="10"/>
  <c r="J83" i="10"/>
  <c r="H83" i="10"/>
  <c r="F83" i="10"/>
  <c r="N82" i="10"/>
  <c r="L82" i="10"/>
  <c r="J82" i="10"/>
  <c r="H82" i="10"/>
  <c r="F82" i="10"/>
  <c r="N81" i="10"/>
  <c r="L81" i="10"/>
  <c r="J81" i="10"/>
  <c r="H81" i="10"/>
  <c r="F81" i="10"/>
  <c r="N80" i="10"/>
  <c r="L80" i="10"/>
  <c r="L88" i="10" s="1"/>
  <c r="J80" i="10"/>
  <c r="H80" i="10"/>
  <c r="F80" i="10"/>
  <c r="L98" i="10" l="1"/>
  <c r="J88" i="10"/>
  <c r="F98" i="10"/>
  <c r="J98" i="10"/>
  <c r="F88" i="10"/>
  <c r="H88" i="10"/>
  <c r="N88" i="10"/>
  <c r="M5" i="10" l="1"/>
  <c r="D48" i="10"/>
  <c r="D58" i="10"/>
  <c r="D68" i="10"/>
  <c r="D78" i="10"/>
  <c r="D108" i="10"/>
  <c r="D117" i="10"/>
  <c r="D126" i="10"/>
  <c r="D131" i="10"/>
  <c r="D14" i="10"/>
  <c r="D18" i="10"/>
  <c r="D22" i="10"/>
  <c r="D26" i="10"/>
  <c r="D30" i="10"/>
  <c r="D35" i="10"/>
  <c r="P135" i="10"/>
  <c r="P134" i="10"/>
  <c r="P133" i="10"/>
  <c r="P132" i="10"/>
  <c r="P131" i="10"/>
  <c r="P130" i="10"/>
  <c r="P129" i="10"/>
  <c r="P128" i="10"/>
  <c r="P127" i="10"/>
  <c r="P126" i="10"/>
  <c r="P125" i="10"/>
  <c r="P124" i="10"/>
  <c r="P123" i="10"/>
  <c r="P122" i="10"/>
  <c r="P121" i="10"/>
  <c r="P120" i="10"/>
  <c r="P119" i="10"/>
  <c r="P118" i="10"/>
  <c r="P117" i="10"/>
  <c r="P116" i="10"/>
  <c r="P115" i="10"/>
  <c r="P114" i="10"/>
  <c r="P113" i="10"/>
  <c r="P112" i="10"/>
  <c r="P111" i="10"/>
  <c r="P110" i="10"/>
  <c r="P109" i="10"/>
  <c r="P108" i="10"/>
  <c r="P107" i="10"/>
  <c r="P106" i="10"/>
  <c r="P105" i="10"/>
  <c r="P104" i="10"/>
  <c r="P103" i="10"/>
  <c r="P102" i="10"/>
  <c r="P101" i="10"/>
  <c r="P100" i="10"/>
  <c r="P99" i="10"/>
  <c r="P78" i="10"/>
  <c r="P77" i="10"/>
  <c r="P76" i="10"/>
  <c r="P75" i="10"/>
  <c r="P74" i="10"/>
  <c r="P73" i="10"/>
  <c r="P72" i="10"/>
  <c r="P71" i="10"/>
  <c r="P70" i="10"/>
  <c r="P69" i="10"/>
  <c r="P68" i="10"/>
  <c r="P67" i="10"/>
  <c r="P66" i="10"/>
  <c r="P65" i="10"/>
  <c r="P64" i="10"/>
  <c r="P63" i="10"/>
  <c r="P62" i="10"/>
  <c r="P61" i="10"/>
  <c r="P60" i="10"/>
  <c r="P59" i="10"/>
  <c r="P58" i="10"/>
  <c r="P57" i="10"/>
  <c r="P56" i="10"/>
  <c r="P55" i="10"/>
  <c r="P54" i="10"/>
  <c r="P53" i="10"/>
  <c r="P52" i="10"/>
  <c r="P51" i="10"/>
  <c r="P50" i="10"/>
  <c r="P49" i="10"/>
  <c r="P48" i="10"/>
  <c r="P47" i="10"/>
  <c r="P46"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P14" i="10"/>
  <c r="P13" i="10"/>
  <c r="P12" i="10"/>
  <c r="P11" i="10"/>
  <c r="P10" i="10"/>
  <c r="N36" i="10"/>
  <c r="N34" i="10"/>
  <c r="N33" i="10"/>
  <c r="N32" i="10"/>
  <c r="N29" i="10"/>
  <c r="N28" i="10"/>
  <c r="N25" i="10"/>
  <c r="N24" i="10"/>
  <c r="N21" i="10"/>
  <c r="N20" i="10"/>
  <c r="N17" i="10"/>
  <c r="N16" i="10"/>
  <c r="N13" i="10"/>
  <c r="N12" i="10"/>
  <c r="L36" i="10"/>
  <c r="L34" i="10"/>
  <c r="L32" i="10"/>
  <c r="L33" i="10"/>
  <c r="L29" i="10"/>
  <c r="L28" i="10"/>
  <c r="L25" i="10"/>
  <c r="L24" i="10"/>
  <c r="L21" i="10"/>
  <c r="L20" i="10"/>
  <c r="L17" i="10"/>
  <c r="L16" i="10"/>
  <c r="L13" i="10"/>
  <c r="L12" i="10"/>
  <c r="J36" i="10"/>
  <c r="J34" i="10"/>
  <c r="J33" i="10"/>
  <c r="J32" i="10"/>
  <c r="J29" i="10"/>
  <c r="J28" i="10"/>
  <c r="J25" i="10"/>
  <c r="J24" i="10"/>
  <c r="J21" i="10"/>
  <c r="J20" i="10"/>
  <c r="J17" i="10"/>
  <c r="J16" i="10"/>
  <c r="J13" i="10"/>
  <c r="J12" i="10"/>
  <c r="H36" i="10"/>
  <c r="H34" i="10"/>
  <c r="H33" i="10"/>
  <c r="H32" i="10"/>
  <c r="H29" i="10"/>
  <c r="H28" i="10"/>
  <c r="H25" i="10"/>
  <c r="H24" i="10"/>
  <c r="H21" i="10"/>
  <c r="H20" i="10"/>
  <c r="H17" i="10"/>
  <c r="H16" i="10"/>
  <c r="H13" i="10"/>
  <c r="H12" i="10"/>
  <c r="N130" i="10"/>
  <c r="N129" i="10"/>
  <c r="N128" i="10"/>
  <c r="N125" i="10"/>
  <c r="N124" i="10"/>
  <c r="N123" i="10"/>
  <c r="N122" i="10"/>
  <c r="N121" i="10"/>
  <c r="N120" i="10"/>
  <c r="N119" i="10"/>
  <c r="N116" i="10"/>
  <c r="N115" i="10"/>
  <c r="N114" i="10"/>
  <c r="N113" i="10"/>
  <c r="N112" i="10"/>
  <c r="N111" i="10"/>
  <c r="N110" i="10"/>
  <c r="N107" i="10"/>
  <c r="N106" i="10"/>
  <c r="N105" i="10"/>
  <c r="N104" i="10"/>
  <c r="N103" i="10"/>
  <c r="N102" i="10"/>
  <c r="N101" i="10"/>
  <c r="N100" i="10"/>
  <c r="N77" i="10"/>
  <c r="N76" i="10"/>
  <c r="N75" i="10"/>
  <c r="N74" i="10"/>
  <c r="N73" i="10"/>
  <c r="N72" i="10"/>
  <c r="N71" i="10"/>
  <c r="N70" i="10"/>
  <c r="N67" i="10"/>
  <c r="N66" i="10"/>
  <c r="N65" i="10"/>
  <c r="N64" i="10"/>
  <c r="N63" i="10"/>
  <c r="N62" i="10"/>
  <c r="N61" i="10"/>
  <c r="N60" i="10"/>
  <c r="N57" i="10"/>
  <c r="N56" i="10"/>
  <c r="N55" i="10"/>
  <c r="N54" i="10"/>
  <c r="N53" i="10"/>
  <c r="N52" i="10"/>
  <c r="N51" i="10"/>
  <c r="N50" i="10"/>
  <c r="N47" i="10"/>
  <c r="N46" i="10"/>
  <c r="N45" i="10"/>
  <c r="N44" i="10"/>
  <c r="N43" i="10"/>
  <c r="N42" i="10"/>
  <c r="N41" i="10"/>
  <c r="N40" i="10"/>
  <c r="L130" i="10"/>
  <c r="L129" i="10"/>
  <c r="L128" i="10"/>
  <c r="L125" i="10"/>
  <c r="L124" i="10"/>
  <c r="L123" i="10"/>
  <c r="L122" i="10"/>
  <c r="L121" i="10"/>
  <c r="L120" i="10"/>
  <c r="L119" i="10"/>
  <c r="L116" i="10"/>
  <c r="L115" i="10"/>
  <c r="L114" i="10"/>
  <c r="L113" i="10"/>
  <c r="L112" i="10"/>
  <c r="L111" i="10"/>
  <c r="L110" i="10"/>
  <c r="L107" i="10"/>
  <c r="L106" i="10"/>
  <c r="L105" i="10"/>
  <c r="L104" i="10"/>
  <c r="L103" i="10"/>
  <c r="L102" i="10"/>
  <c r="L101" i="10"/>
  <c r="L100" i="10"/>
  <c r="L77" i="10"/>
  <c r="L76" i="10"/>
  <c r="L75" i="10"/>
  <c r="L74" i="10"/>
  <c r="L73" i="10"/>
  <c r="L72" i="10"/>
  <c r="L71" i="10"/>
  <c r="L70" i="10"/>
  <c r="L67" i="10"/>
  <c r="L66" i="10"/>
  <c r="L65" i="10"/>
  <c r="L64" i="10"/>
  <c r="L63" i="10"/>
  <c r="L62" i="10"/>
  <c r="L61" i="10"/>
  <c r="L60" i="10"/>
  <c r="L57" i="10"/>
  <c r="L56" i="10"/>
  <c r="L55" i="10"/>
  <c r="L54" i="10"/>
  <c r="L53" i="10"/>
  <c r="L52" i="10"/>
  <c r="L51" i="10"/>
  <c r="L50" i="10"/>
  <c r="L47" i="10"/>
  <c r="L46" i="10"/>
  <c r="L45" i="10"/>
  <c r="L44" i="10"/>
  <c r="L43" i="10"/>
  <c r="L42" i="10"/>
  <c r="L41" i="10"/>
  <c r="L40" i="10"/>
  <c r="J130" i="10"/>
  <c r="J129" i="10"/>
  <c r="J128" i="10"/>
  <c r="J125" i="10"/>
  <c r="J124" i="10"/>
  <c r="J123" i="10"/>
  <c r="J122" i="10"/>
  <c r="J121" i="10"/>
  <c r="J120" i="10"/>
  <c r="J119" i="10"/>
  <c r="J116" i="10"/>
  <c r="J115" i="10"/>
  <c r="J114" i="10"/>
  <c r="J113" i="10"/>
  <c r="J112" i="10"/>
  <c r="J111" i="10"/>
  <c r="J110" i="10"/>
  <c r="J107" i="10"/>
  <c r="J106" i="10"/>
  <c r="J105" i="10"/>
  <c r="J104" i="10"/>
  <c r="J103" i="10"/>
  <c r="J102" i="10"/>
  <c r="J101" i="10"/>
  <c r="J100" i="10"/>
  <c r="J77" i="10"/>
  <c r="J76" i="10"/>
  <c r="J75" i="10"/>
  <c r="J74" i="10"/>
  <c r="J73" i="10"/>
  <c r="J72" i="10"/>
  <c r="J71" i="10"/>
  <c r="J70" i="10"/>
  <c r="J67" i="10"/>
  <c r="J66" i="10"/>
  <c r="J65" i="10"/>
  <c r="J64" i="10"/>
  <c r="J63" i="10"/>
  <c r="J62" i="10"/>
  <c r="J61" i="10"/>
  <c r="J60" i="10"/>
  <c r="J57" i="10"/>
  <c r="J56" i="10"/>
  <c r="J55" i="10"/>
  <c r="J54" i="10"/>
  <c r="J53" i="10"/>
  <c r="J52" i="10"/>
  <c r="J51" i="10"/>
  <c r="J50" i="10"/>
  <c r="J47" i="10"/>
  <c r="J46" i="10"/>
  <c r="J45" i="10"/>
  <c r="J44" i="10"/>
  <c r="J43" i="10"/>
  <c r="J42" i="10"/>
  <c r="J41" i="10"/>
  <c r="J40" i="10"/>
  <c r="H130" i="10"/>
  <c r="H129" i="10"/>
  <c r="H128" i="10"/>
  <c r="H125" i="10"/>
  <c r="H124" i="10"/>
  <c r="H123" i="10"/>
  <c r="H122" i="10"/>
  <c r="H121" i="10"/>
  <c r="H120" i="10"/>
  <c r="H119" i="10"/>
  <c r="H116" i="10"/>
  <c r="H115" i="10"/>
  <c r="H114" i="10"/>
  <c r="H113" i="10"/>
  <c r="H112" i="10"/>
  <c r="H111" i="10"/>
  <c r="H110" i="10"/>
  <c r="H107" i="10"/>
  <c r="H106" i="10"/>
  <c r="H105" i="10"/>
  <c r="H104" i="10"/>
  <c r="H103" i="10"/>
  <c r="H102" i="10"/>
  <c r="H101" i="10"/>
  <c r="H100" i="10"/>
  <c r="H77" i="10"/>
  <c r="H76" i="10"/>
  <c r="H75" i="10"/>
  <c r="H74" i="10"/>
  <c r="H73" i="10"/>
  <c r="H72" i="10"/>
  <c r="H71" i="10"/>
  <c r="H70" i="10"/>
  <c r="H67" i="10"/>
  <c r="H66" i="10"/>
  <c r="H65" i="10"/>
  <c r="H64" i="10"/>
  <c r="H63" i="10"/>
  <c r="H62" i="10"/>
  <c r="H61" i="10"/>
  <c r="H60" i="10"/>
  <c r="H57" i="10"/>
  <c r="H56" i="10"/>
  <c r="H55" i="10"/>
  <c r="H54" i="10"/>
  <c r="H53" i="10"/>
  <c r="H52" i="10"/>
  <c r="H51" i="10"/>
  <c r="H50" i="10"/>
  <c r="H47" i="10"/>
  <c r="H46" i="10"/>
  <c r="H45" i="10"/>
  <c r="H44" i="10"/>
  <c r="H43" i="10"/>
  <c r="H42" i="10"/>
  <c r="H41" i="10"/>
  <c r="H40" i="10"/>
  <c r="F130" i="10"/>
  <c r="F129" i="10"/>
  <c r="F128" i="10"/>
  <c r="F125" i="10"/>
  <c r="F124" i="10"/>
  <c r="F123" i="10"/>
  <c r="F122" i="10"/>
  <c r="F121" i="10"/>
  <c r="F120" i="10"/>
  <c r="F119" i="10"/>
  <c r="F116" i="10"/>
  <c r="F115" i="10"/>
  <c r="F114" i="10"/>
  <c r="F113" i="10"/>
  <c r="F112" i="10"/>
  <c r="F111" i="10"/>
  <c r="F110" i="10"/>
  <c r="F107" i="10"/>
  <c r="F106" i="10"/>
  <c r="F105" i="10"/>
  <c r="F104" i="10"/>
  <c r="F103" i="10"/>
  <c r="F102" i="10"/>
  <c r="F101" i="10"/>
  <c r="F100" i="10"/>
  <c r="F77" i="10"/>
  <c r="F76" i="10"/>
  <c r="F75" i="10"/>
  <c r="F74" i="10"/>
  <c r="F73" i="10"/>
  <c r="F72" i="10"/>
  <c r="F71" i="10"/>
  <c r="F70" i="10"/>
  <c r="F67" i="10"/>
  <c r="F66" i="10"/>
  <c r="F65" i="10"/>
  <c r="F64" i="10"/>
  <c r="F63" i="10"/>
  <c r="F62" i="10"/>
  <c r="F61" i="10"/>
  <c r="F60" i="10"/>
  <c r="F57" i="10"/>
  <c r="F56" i="10"/>
  <c r="F55" i="10"/>
  <c r="F54" i="10"/>
  <c r="F53" i="10"/>
  <c r="F52" i="10"/>
  <c r="F51" i="10"/>
  <c r="F50" i="10"/>
  <c r="F47" i="10"/>
  <c r="F46" i="10"/>
  <c r="F45" i="10"/>
  <c r="F44" i="10"/>
  <c r="F43" i="10"/>
  <c r="F42" i="10"/>
  <c r="F41" i="10"/>
  <c r="F40" i="10"/>
  <c r="F36" i="10"/>
  <c r="F32" i="10"/>
  <c r="F34" i="10"/>
  <c r="F33" i="10"/>
  <c r="F29" i="10"/>
  <c r="F28" i="10"/>
  <c r="F25" i="10"/>
  <c r="F24" i="10"/>
  <c r="F21" i="10"/>
  <c r="F20" i="10"/>
  <c r="F17" i="10"/>
  <c r="F16" i="10"/>
  <c r="F13" i="10"/>
  <c r="F12" i="10"/>
  <c r="D132" i="10" l="1"/>
  <c r="J18" i="10"/>
  <c r="N26" i="10"/>
  <c r="J26" i="10"/>
  <c r="L14" i="10"/>
  <c r="L30" i="10"/>
  <c r="N18" i="10"/>
  <c r="J14" i="10"/>
  <c r="H18" i="10"/>
  <c r="J22" i="10"/>
  <c r="J35" i="10"/>
  <c r="L26" i="10"/>
  <c r="N30" i="10"/>
  <c r="H26" i="10"/>
  <c r="J30" i="10"/>
  <c r="H108" i="10"/>
  <c r="L18" i="10"/>
  <c r="F26" i="10"/>
  <c r="N78" i="10"/>
  <c r="F35" i="10"/>
  <c r="L58" i="10"/>
  <c r="L108" i="10"/>
  <c r="F78" i="10"/>
  <c r="H126" i="10"/>
  <c r="H131" i="10"/>
  <c r="J131" i="10"/>
  <c r="L48" i="10"/>
  <c r="H35" i="10"/>
  <c r="D37" i="10"/>
  <c r="L117" i="10"/>
  <c r="F108" i="10"/>
  <c r="N35" i="10"/>
  <c r="F14" i="10"/>
  <c r="F30" i="10"/>
  <c r="H48" i="10"/>
  <c r="H68" i="10"/>
  <c r="H78" i="10"/>
  <c r="H117" i="10"/>
  <c r="J126" i="10"/>
  <c r="L131" i="10"/>
  <c r="N131" i="10"/>
  <c r="H22" i="10"/>
  <c r="L35" i="10"/>
  <c r="N22" i="10"/>
  <c r="F18" i="10"/>
  <c r="N14" i="10"/>
  <c r="F68" i="10"/>
  <c r="H58" i="10"/>
  <c r="J58" i="10"/>
  <c r="L126" i="10"/>
  <c r="F117" i="10"/>
  <c r="J117" i="10"/>
  <c r="J48" i="10"/>
  <c r="J108" i="10"/>
  <c r="F58" i="10"/>
  <c r="F126" i="10"/>
  <c r="J78" i="10"/>
  <c r="F22" i="10"/>
  <c r="L68" i="10"/>
  <c r="L78" i="10"/>
  <c r="N48" i="10"/>
  <c r="N58" i="10"/>
  <c r="N68" i="10"/>
  <c r="N108" i="10"/>
  <c r="N117" i="10"/>
  <c r="N126" i="10"/>
  <c r="H14" i="10"/>
  <c r="H30" i="10"/>
  <c r="L22" i="10"/>
  <c r="F48" i="10"/>
  <c r="J68" i="10"/>
  <c r="D133" i="10" l="1"/>
  <c r="J132" i="10"/>
  <c r="L132" i="10"/>
  <c r="H132" i="10"/>
  <c r="N132" i="10"/>
  <c r="F132" i="10"/>
  <c r="J37" i="10"/>
  <c r="N37" i="10"/>
  <c r="H37" i="10"/>
  <c r="F37" i="10"/>
  <c r="L37" i="10"/>
  <c r="H133" i="10" l="1"/>
  <c r="H134" i="10" s="1"/>
  <c r="F133" i="10"/>
  <c r="F134" i="10" s="1"/>
  <c r="J133" i="10"/>
  <c r="J134" i="10" s="1"/>
  <c r="N133" i="10"/>
  <c r="N134" i="10" s="1"/>
  <c r="L133" i="10"/>
  <c r="L134" i="10" s="1"/>
  <c r="F135" i="10" l="1"/>
  <c r="L135" i="10"/>
  <c r="J135" i="10"/>
  <c r="H135" i="10"/>
  <c r="N135" i="10"/>
</calcChain>
</file>

<file path=xl/sharedStrings.xml><?xml version="1.0" encoding="utf-8"?>
<sst xmlns="http://schemas.openxmlformats.org/spreadsheetml/2006/main" count="289" uniqueCount="233">
  <si>
    <t>(2)</t>
  </si>
  <si>
    <t>(1)</t>
  </si>
  <si>
    <t>(3)</t>
  </si>
  <si>
    <t>(4)</t>
  </si>
  <si>
    <t>2.1</t>
  </si>
  <si>
    <t>in %</t>
  </si>
  <si>
    <t>(max.10)</t>
  </si>
  <si>
    <t>(2)x(3)</t>
  </si>
  <si>
    <t>PN</t>
  </si>
  <si>
    <t>1.1</t>
  </si>
  <si>
    <t>1.2</t>
  </si>
  <si>
    <t>1.3</t>
  </si>
  <si>
    <t>1.4</t>
  </si>
  <si>
    <t>1.5</t>
  </si>
  <si>
    <t>1.1.1</t>
  </si>
  <si>
    <t>1.1.2</t>
  </si>
  <si>
    <t>2.3</t>
  </si>
  <si>
    <t>2.4</t>
  </si>
  <si>
    <t>1.4.1</t>
  </si>
  <si>
    <t>1.4.2</t>
  </si>
  <si>
    <t>1.3.1</t>
  </si>
  <si>
    <t>1.5.1</t>
  </si>
  <si>
    <t>1.5.2</t>
  </si>
  <si>
    <t>1.2.1</t>
  </si>
  <si>
    <t>1.2.2</t>
  </si>
  <si>
    <t>2.5</t>
  </si>
  <si>
    <t>2.6</t>
  </si>
  <si>
    <t>2.4.1</t>
  </si>
  <si>
    <t>2.3.2</t>
  </si>
  <si>
    <t>2.3.3</t>
  </si>
  <si>
    <t>2.3.4</t>
  </si>
  <si>
    <t>2.3.5</t>
  </si>
  <si>
    <t>2.3.6</t>
  </si>
  <si>
    <t>2.3.7</t>
  </si>
  <si>
    <t>2.3.8</t>
  </si>
  <si>
    <t>2.3.1</t>
  </si>
  <si>
    <t>2.4.2</t>
  </si>
  <si>
    <t>2.4.3</t>
  </si>
  <si>
    <t>2.4.4</t>
  </si>
  <si>
    <t>2.4.5</t>
  </si>
  <si>
    <t>2.4.6</t>
  </si>
  <si>
    <t>2.4.7</t>
  </si>
  <si>
    <t>2.4.8</t>
  </si>
  <si>
    <t>2.5.1</t>
  </si>
  <si>
    <t>2.5.2</t>
  </si>
  <si>
    <t>2.5.3</t>
  </si>
  <si>
    <t>2.5.4</t>
  </si>
  <si>
    <t>2.5.5</t>
  </si>
  <si>
    <t>2.5.6</t>
  </si>
  <si>
    <t>2.5.7</t>
  </si>
  <si>
    <t>2.5.8</t>
  </si>
  <si>
    <t>2.6.1</t>
  </si>
  <si>
    <t>2.6.2</t>
  </si>
  <si>
    <t>2.6.3</t>
  </si>
  <si>
    <t>2.6.4</t>
  </si>
  <si>
    <t>2.6.5</t>
  </si>
  <si>
    <t>2.6.6</t>
  </si>
  <si>
    <t>2.6.7</t>
  </si>
  <si>
    <t>1.6</t>
  </si>
  <si>
    <t>1.6.1</t>
  </si>
  <si>
    <t>1.6.3</t>
  </si>
  <si>
    <t>1.3.2</t>
  </si>
  <si>
    <t>1.7</t>
  </si>
  <si>
    <t>2.7</t>
  </si>
  <si>
    <t>2.7.1</t>
  </si>
  <si>
    <t>2.7.2</t>
  </si>
  <si>
    <t>2.7.3</t>
  </si>
  <si>
    <t>2.7.4</t>
  </si>
  <si>
    <t>2.7.5</t>
  </si>
  <si>
    <t>2.7.6</t>
  </si>
  <si>
    <t>2.7.7</t>
  </si>
  <si>
    <t>2.8</t>
  </si>
  <si>
    <t>2.8.1</t>
  </si>
  <si>
    <t>2.8.2</t>
  </si>
  <si>
    <t>2.8.3</t>
  </si>
  <si>
    <t>2.1.1</t>
  </si>
  <si>
    <t>2.1.2</t>
  </si>
  <si>
    <t>2.1.3</t>
  </si>
  <si>
    <t>2.1.4</t>
  </si>
  <si>
    <t>2.1.5</t>
  </si>
  <si>
    <t>2.1.6</t>
  </si>
  <si>
    <t>2.1.7</t>
  </si>
  <si>
    <t>2.1.8</t>
  </si>
  <si>
    <t>2.2</t>
  </si>
  <si>
    <t>2.2.1</t>
  </si>
  <si>
    <t>2.2.2</t>
  </si>
  <si>
    <t>2.2.3</t>
  </si>
  <si>
    <t>2.2.4</t>
  </si>
  <si>
    <t>2.2.5</t>
  </si>
  <si>
    <t>2.2.6</t>
  </si>
  <si>
    <t>2.2.7</t>
  </si>
  <si>
    <t>2.2.8</t>
  </si>
  <si>
    <t>1.6.2</t>
  </si>
  <si>
    <t>1</t>
  </si>
  <si>
    <t>2</t>
  </si>
  <si>
    <t>Bidder 1 to 5</t>
  </si>
  <si>
    <t>Org. unit</t>
  </si>
  <si>
    <t>Officer responsible for the commission</t>
  </si>
  <si>
    <t>Assessor</t>
  </si>
  <si>
    <t>Version</t>
  </si>
  <si>
    <t>Individual assessment/overall assessment</t>
  </si>
  <si>
    <t>Project title</t>
  </si>
  <si>
    <t>Date</t>
  </si>
  <si>
    <t>Contract no.</t>
  </si>
  <si>
    <t>Enter bidder 1</t>
  </si>
  <si>
    <t>Enter bidder 2</t>
  </si>
  <si>
    <t>Enter bidder 3</t>
  </si>
  <si>
    <t>Enter bidder 4</t>
  </si>
  <si>
    <t>Enter bidder 5</t>
  </si>
  <si>
    <t>Criterion</t>
  </si>
  <si>
    <t>Weighting</t>
  </si>
  <si>
    <t>Points</t>
  </si>
  <si>
    <t>Assessment</t>
  </si>
  <si>
    <t>Assessment of technical-methodological design</t>
  </si>
  <si>
    <t>Strategy</t>
  </si>
  <si>
    <t>Interpretation of the objectives in the ToRs, critical examination of tasks</t>
  </si>
  <si>
    <t>Description and justification of the contractor's strategy for delivering the services put out to tender.</t>
  </si>
  <si>
    <t>Interim total 1.1</t>
  </si>
  <si>
    <t>Cooperation</t>
  </si>
  <si>
    <t>Presentation and interaction between the relevant actors in the contractor's area of responsibility</t>
  </si>
  <si>
    <t>Strategy for establishing cooperation and then cooperating with the relevant actors</t>
  </si>
  <si>
    <t>(automatically increases to 10,
if entries were made on sheet 'Bidder 6-10')</t>
  </si>
  <si>
    <t>Interim total 1.2</t>
  </si>
  <si>
    <t>Interim total 1.3</t>
  </si>
  <si>
    <t>Steering structure</t>
  </si>
  <si>
    <t>Approach and procedure for steering the measures with the project partners</t>
  </si>
  <si>
    <t>Description of contractor's contribution to results monitoring and the associated challenges</t>
  </si>
  <si>
    <t>Processes</t>
  </si>
  <si>
    <t>Presentation and explanation of the implementation plan: work steps, milestones, schedule</t>
  </si>
  <si>
    <t>Presentation and explanation of the integration of the partner contributions</t>
  </si>
  <si>
    <t>Interim total 1.4</t>
  </si>
  <si>
    <t>Learning and innovation</t>
  </si>
  <si>
    <t>Contractor's contribution to knowledge management at the partner and at GIZ</t>
  </si>
  <si>
    <t>Presentation and explanation of the measures undertaken by the contractor to promote scaling-up effects</t>
  </si>
  <si>
    <t>Interim total 1.5</t>
  </si>
  <si>
    <t>Project management of the contractor</t>
  </si>
  <si>
    <t>Approach and procedure for coordination with/in GIZ project</t>
  </si>
  <si>
    <t>Personnel assignment plan (who, when, what work steps) incl. explanation and specification of expert months</t>
  </si>
  <si>
    <t>Contractor's backstopping strategy (incl. CVs of the technical and administrative backstopper)</t>
  </si>
  <si>
    <t>Interim total 1.6</t>
  </si>
  <si>
    <t>Further requirements</t>
  </si>
  <si>
    <t>Total 1</t>
  </si>
  <si>
    <t>Assessment of proposed staff</t>
  </si>
  <si>
    <t>Team leader (in accordance with ToR provisions/criteria)</t>
  </si>
  <si>
    <t>- Qualifications</t>
  </si>
  <si>
    <t>- Language</t>
  </si>
  <si>
    <t>- General professional experience</t>
  </si>
  <si>
    <t>- Specific professional experience</t>
  </si>
  <si>
    <t>- Leadership/management experience</t>
  </si>
  <si>
    <t>- Regional experience</t>
  </si>
  <si>
    <t>- Development cooperation experience</t>
  </si>
  <si>
    <t>- Other</t>
  </si>
  <si>
    <t>Interim total 2.1</t>
  </si>
  <si>
    <t>Interim total 2.2</t>
  </si>
  <si>
    <t>Interim total 2.3</t>
  </si>
  <si>
    <t>Interim total 2.4</t>
  </si>
  <si>
    <t>Interim total 2.5</t>
  </si>
  <si>
    <t>Short-term expert pool 1 (in accordance with ToR provisions/criteria)</t>
  </si>
  <si>
    <t>Interim total 2.6</t>
  </si>
  <si>
    <t>Short-term expert pool 2 (in accordance with ToR provisions/criteria)</t>
  </si>
  <si>
    <t>Interim total 2.7</t>
  </si>
  <si>
    <t>Assessment of proposed personnel for non-specified positions (provided permissible under ToRs)</t>
  </si>
  <si>
    <t>Composition and sufficient assignment duration of the team in order to perform the tasks specified in the schedule and personnel assignment plan</t>
  </si>
  <si>
    <t>Qualifications and sufficient assignment duration of the team (professional experience and other specific experience) in order to process theme 1</t>
  </si>
  <si>
    <t>Qualifications and sufficient assignment duration of the team (professional experience and other specific experience) in order to process theme 2</t>
  </si>
  <si>
    <t>Interim total 2.8</t>
  </si>
  <si>
    <t>Total 2</t>
  </si>
  <si>
    <t>Overall total 1 + 2</t>
  </si>
  <si>
    <t>Assessment in %</t>
  </si>
  <si>
    <t>Ranking</t>
  </si>
  <si>
    <t>I hereby declare that I completed this assessment independently, to the best of my knowledge and in good faith. I will treat the information confidentially and will not pass on any details of the ongoing assessment procedure.</t>
  </si>
  <si>
    <t>Date, signature</t>
  </si>
  <si>
    <t>Grid for the technical assessment of bids below the EU threshold</t>
  </si>
  <si>
    <t>2016.2081.4-001.00</t>
  </si>
  <si>
    <t>2.6.8</t>
  </si>
  <si>
    <t>2.7.8</t>
  </si>
  <si>
    <t>2.8.4</t>
  </si>
  <si>
    <t>2.8.5</t>
  </si>
  <si>
    <t>2.8.6</t>
  </si>
  <si>
    <t>2.8.7</t>
  </si>
  <si>
    <t>2.9</t>
  </si>
  <si>
    <t>2.9.1</t>
  </si>
  <si>
    <t>2.9.2</t>
  </si>
  <si>
    <t>2.9.3</t>
  </si>
  <si>
    <t>2.9.4</t>
  </si>
  <si>
    <t>2.9.5</t>
  </si>
  <si>
    <t>2.9.6</t>
  </si>
  <si>
    <t>2.9.7</t>
  </si>
  <si>
    <t>Interim total 2.9</t>
  </si>
  <si>
    <t>2.10</t>
  </si>
  <si>
    <t>2.10.1</t>
  </si>
  <si>
    <t>2.10.2</t>
  </si>
  <si>
    <t>2.10.3</t>
  </si>
  <si>
    <t>Interim total 2.10</t>
  </si>
  <si>
    <t>- Language- Good business language skills in English</t>
  </si>
  <si>
    <t>- Leadership/management experience: 6 years of management/leadership experience as a project team leader or manager in a company</t>
  </si>
  <si>
    <t>26-02-2020</t>
  </si>
  <si>
    <t>To design and create communication material to promote PM KUSUM</t>
  </si>
  <si>
    <t>- Qualifications- Post Graduation in a relevant field (Management/Engineering in development sector related field)</t>
  </si>
  <si>
    <t xml:space="preserve">- General professional experience- 20 years of professional experience in the development sector with a particular focus on the RE sector </t>
  </si>
  <si>
    <t>- Specific professional experience- 5 years in the solar irrigation system</t>
  </si>
  <si>
    <t>- Leadership/management experience- 10 years of management/leadership experience as a project team leader or manager in a company and working closely with the government department.</t>
  </si>
  <si>
    <t>- Other- experience in closely working with the government department/ministries etc. (central and state) in the development sector.
-	Should have proven experience and expertise in preparing communication strategy for the development sector.
-	Understanding and knowledge of various communication materials used for the promotion of a government scheme. 
-	Flexible and able to multitask; can work within an ambiguous, fast-moving environment, while also driving toward clarity and solutions; demonstrated resourcefulness in setting priorities and guiding investment in people and systems</t>
  </si>
  <si>
    <t>Agri-pump expert Expert (Expert 1) (in accordance with ToR provisions/criteria)</t>
  </si>
  <si>
    <t>- Qualifications- Post Graduation Management/ Engineering/ agriculture (focussing on agriculture and energy)</t>
  </si>
  <si>
    <t>- General professional experience- 10 years of professional experience in the agriculture sector and DRE sector</t>
  </si>
  <si>
    <t xml:space="preserve">- Specific professional experience- 5 years in solar water pumps </t>
  </si>
  <si>
    <t>- Other: Should have previous experience and expertise in working closely with the government department/ministries (centre and state) 
-	Experience in preparing a communication strategy for the promotion of agriculture products is an added advantage.
-	Understanding and knowledge of the PM KUSUM Scheme and various government schemes related to agriculture, irrigation, and the DRE sector.</t>
  </si>
  <si>
    <t>Content Developer/Communication Expert (Expert 2) (in accordance with ToR provisions/criteria)</t>
  </si>
  <si>
    <t>- Qualifications- Suitable degree in communication and content development</t>
  </si>
  <si>
    <t>- Language Good business language skills in English</t>
  </si>
  <si>
    <t xml:space="preserve">- General professional experience- 8 years of professional experience in preparing communication strategy and developing content </t>
  </si>
  <si>
    <t xml:space="preserve">- Specific professional experience- 5 years in making communication content for the development sector </t>
  </si>
  <si>
    <t>- Other- Should have previous experience and expertise in working with government departments/ministries (centre and state)
-	Experience in developing FAQ
-	Experience in the DRE sector with the focus on solar water pumps will be an added advantage.</t>
  </si>
  <si>
    <t>Media Expert (Expert 3) (in accordance with ToR provisions/criteria)</t>
  </si>
  <si>
    <t>- Qualifications-Suitable degree in Digital and multimedia</t>
  </si>
  <si>
    <t xml:space="preserve">- General professional experience- 8 years of professional experience in the Digital and multimedia </t>
  </si>
  <si>
    <t xml:space="preserve">- Specific professional experience- 5 years in preparing audio clips, doodling videos, template for standees, pamphlets, billboards, and other communication material </t>
  </si>
  <si>
    <t>- Other- Should have previous experience and expertise in making doodle videos.
-	Send the links to the videos prepared. 
-	Experience in the solar water pumping sector is an added advantage.</t>
  </si>
  <si>
    <t>Researcher Renewable Energy (Expert-4) (in accordance with ToR provisions/criteria)</t>
  </si>
  <si>
    <t>- Qualifications- Post Graduation in agriculture or energy-related field</t>
  </si>
  <si>
    <t xml:space="preserve">- General professional experience- 5 years of professional experience in the DRE </t>
  </si>
  <si>
    <t>- Specific professional experience- 4 years of experience in analysis, content preparation, survey, and identifying areas for communication</t>
  </si>
  <si>
    <t xml:space="preserve">- Other- Should have previous experience in working with government department/ ministries etc
-	Deep understanding and knowledge of issues related to energy.
-	Understanding of energy and agriculture-related scheme 
-	Flexible and able to multitask; can work within an ambiguous, fast-moving environment, while also driving toward clarity and solutions; demonstrated resourcefulness in setting priorities and guiding investment in people and systems
-	Should have a proven track record to prepare a quality report. </t>
  </si>
  <si>
    <t>Researcher Solar Water Pumps (Expert-5) (in accordance with ToR provisions/criteria)</t>
  </si>
  <si>
    <t xml:space="preserve">- General professional experience- 5 years of professional experience in the DRE sector focusing on Solar Water Pumps </t>
  </si>
  <si>
    <t xml:space="preserve">- Other- Should have previous experience in working with government department/ ministries etc
-	Deep understanding and knowledge of issues related to agriculture, groundwater, and solar water pumps.
-	Understanding of PM KUSUM Scheme and other agriculture-related schemes
-	Flexible and able to multitask; can work within an ambiguous, fast-moving environment, while also driving toward clarity and solutions; demonstrated resourcefulness in setting priorities and guiding investment in people and systems
-	Should have a proven track record to prepare a quality report. </t>
  </si>
  <si>
    <t>Expert 6 (in accordance with ToR provisions/criteria)</t>
  </si>
  <si>
    <t xml:space="preserve">- Qualifications- </t>
  </si>
  <si>
    <t xml:space="preserve">- Language- </t>
  </si>
  <si>
    <t xml:space="preserve">- General professional experience- </t>
  </si>
  <si>
    <t xml:space="preserve">- Specific professional experience- </t>
  </si>
  <si>
    <t xml:space="preserve">- Other-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</si>
</sst>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8"/>
      <name val="Arial"/>
    </font>
    <font>
      <sz val="8"/>
      <name val="Arial"/>
      <family val="2"/>
    </font>
    <font>
      <b/>
      <sz val="8"/>
      <name val="Arial"/>
      <family val="2"/>
    </font>
    <font>
      <sz val="8"/>
      <name val="Univers (WN)"/>
    </font>
    <font>
      <sz val="8"/>
      <name val="Arial"/>
      <family val="2"/>
    </font>
    <font>
      <b/>
      <sz val="8"/>
      <name val="Arial"/>
      <family val="2"/>
    </font>
    <font>
      <b/>
      <sz val="17"/>
      <name val="Arial"/>
      <family val="2"/>
    </font>
    <font>
      <sz val="17"/>
      <name val="Arial"/>
      <family val="2"/>
    </font>
    <font>
      <sz val="6"/>
      <name val="Arial"/>
      <family val="2"/>
    </font>
    <font>
      <sz val="8"/>
      <name val="Arial"/>
      <family val="2"/>
    </font>
    <font>
      <b/>
      <sz val="10"/>
      <name val="Arial"/>
      <family val="2"/>
    </font>
    <font>
      <b/>
      <sz val="10"/>
      <color theme="1"/>
      <name val="Arial"/>
      <family val="2"/>
    </font>
    <font>
      <sz val="10"/>
      <name val="Arial"/>
      <family val="2"/>
    </font>
    <font>
      <i/>
      <sz val="11"/>
      <color rgb="FF7F7F7F"/>
      <name val="Calibri"/>
      <family val="2"/>
      <scheme val="minor"/>
    </font>
    <font>
      <i/>
      <sz val="8"/>
      <color rgb="FF7F7F7F"/>
      <name val="Calibri"/>
      <family val="2"/>
      <scheme val="minor"/>
    </font>
    <font>
      <sz val="22"/>
      <color rgb="FF808080"/>
      <name val="Arial"/>
      <family val="2"/>
    </font>
  </fonts>
  <fills count="8">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lightGray"/>
    </fill>
    <fill>
      <patternFill patternType="solid">
        <fgColor theme="0"/>
        <bgColor indexed="64"/>
      </patternFill>
    </fill>
    <fill>
      <patternFill patternType="solid">
        <fgColor rgb="FFFFFFCC"/>
        <bgColor indexed="64"/>
      </patternFill>
    </fill>
    <fill>
      <patternFill patternType="solid">
        <fgColor rgb="FFFFCC66"/>
        <bgColor indexed="64"/>
      </patternFill>
    </fill>
  </fills>
  <borders count="34">
    <border>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hair">
        <color auto="1"/>
      </right>
      <top/>
      <bottom/>
      <diagonal/>
    </border>
    <border>
      <left style="thin">
        <color auto="1"/>
      </left>
      <right/>
      <top style="thin">
        <color auto="1"/>
      </top>
      <bottom style="thin">
        <color indexed="64"/>
      </bottom>
      <diagonal/>
    </border>
    <border>
      <left/>
      <right style="thin">
        <color indexed="64"/>
      </right>
      <top/>
      <bottom/>
      <diagonal/>
    </border>
    <border>
      <left style="thin">
        <color auto="1"/>
      </left>
      <right style="hair">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auto="1"/>
      </left>
      <right style="thin">
        <color auto="1"/>
      </right>
      <top style="thin">
        <color theme="0" tint="-0.499984740745262"/>
      </top>
      <bottom/>
      <diagonal/>
    </border>
    <border>
      <left/>
      <right style="thin">
        <color auto="1"/>
      </right>
      <top style="thin">
        <color auto="1"/>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right style="thin">
        <color auto="1"/>
      </right>
      <top style="thin">
        <color theme="0" tint="-0.499984740745262"/>
      </top>
      <bottom/>
      <diagonal/>
    </border>
    <border>
      <left style="thin">
        <color auto="1"/>
      </left>
      <right style="hair">
        <color auto="1"/>
      </right>
      <top style="thin">
        <color auto="1"/>
      </top>
      <bottom style="thin">
        <color theme="0" tint="-0.499984740745262"/>
      </bottom>
      <diagonal/>
    </border>
    <border>
      <left style="thin">
        <color auto="1"/>
      </left>
      <right style="hair">
        <color auto="1"/>
      </right>
      <top style="thin">
        <color theme="0" tint="-0.499984740745262"/>
      </top>
      <bottom style="thin">
        <color theme="0" tint="-0.499984740745262"/>
      </bottom>
      <diagonal/>
    </border>
    <border>
      <left style="thin">
        <color auto="1"/>
      </left>
      <right style="hair">
        <color auto="1"/>
      </right>
      <top style="thin">
        <color theme="0" tint="-0.499984740745262"/>
      </top>
      <bottom/>
      <diagonal/>
    </border>
    <border>
      <left style="hair">
        <color auto="1"/>
      </left>
      <right style="thin">
        <color auto="1"/>
      </right>
      <top style="thin">
        <color auto="1"/>
      </top>
      <bottom style="thin">
        <color theme="0" tint="-0.499984740745262"/>
      </bottom>
      <diagonal/>
    </border>
    <border>
      <left style="hair">
        <color auto="1"/>
      </left>
      <right/>
      <top style="thin">
        <color auto="1"/>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style="thin">
        <color auto="1"/>
      </top>
      <bottom style="thin">
        <color theme="0" tint="-0.499984740745262"/>
      </bottom>
      <diagonal/>
    </border>
    <border>
      <left/>
      <right style="thin">
        <color auto="1"/>
      </right>
      <top style="thin">
        <color auto="1"/>
      </top>
      <bottom/>
      <diagonal/>
    </border>
    <border>
      <left style="thin">
        <color auto="1"/>
      </left>
      <right/>
      <top style="thin">
        <color auto="1"/>
      </top>
      <bottom style="thin">
        <color theme="0" tint="-0.499984740745262"/>
      </bottom>
      <diagonal/>
    </border>
    <border>
      <left style="thin">
        <color auto="1"/>
      </left>
      <right/>
      <top style="thin">
        <color theme="0" tint="-0.499984740745262"/>
      </top>
      <bottom style="thin">
        <color theme="0" tint="-0.499984740745262"/>
      </bottom>
      <diagonal/>
    </border>
    <border>
      <left style="thin">
        <color auto="1"/>
      </left>
      <right/>
      <top style="thin">
        <color theme="0" tint="-0.499984740745262"/>
      </top>
      <bottom style="thin">
        <color auto="1"/>
      </bottom>
      <diagonal/>
    </border>
    <border>
      <left/>
      <right style="thin">
        <color auto="1"/>
      </right>
      <top style="thin">
        <color theme="0" tint="-0.499984740745262"/>
      </top>
      <bottom style="thin">
        <color auto="1"/>
      </bottom>
      <diagonal/>
    </border>
  </borders>
  <cellStyleXfs count="3">
    <xf numFmtId="0" fontId="0" fillId="0" borderId="0"/>
    <xf numFmtId="9" fontId="9" fillId="0" borderId="0" applyFont="0" applyFill="0" applyBorder="0" applyAlignment="0" applyProtection="0"/>
    <xf numFmtId="0" fontId="13" fillId="0" borderId="0" applyNumberFormat="0" applyFill="0" applyBorder="0" applyAlignment="0" applyProtection="0"/>
  </cellStyleXfs>
  <cellXfs count="152">
    <xf numFmtId="0" fontId="0" fillId="0" borderId="0" xfId="0"/>
    <xf numFmtId="0" fontId="0" fillId="0" borderId="0" xfId="0"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1" fillId="0" borderId="0" xfId="0" applyFont="1" applyBorder="1" applyAlignment="1" applyProtection="1">
      <alignment horizontal="left" vertical="top"/>
    </xf>
    <xf numFmtId="0" fontId="0" fillId="0" borderId="2" xfId="0" applyFill="1" applyBorder="1" applyAlignment="1" applyProtection="1">
      <alignment vertical="center" wrapText="1"/>
    </xf>
    <xf numFmtId="49" fontId="1" fillId="0" borderId="0" xfId="0" applyNumberFormat="1" applyFont="1" applyBorder="1" applyAlignment="1" applyProtection="1">
      <alignment horizontal="center" vertical="center"/>
    </xf>
    <xf numFmtId="0" fontId="0" fillId="0" borderId="4" xfId="0" applyBorder="1" applyAlignment="1" applyProtection="1">
      <alignment vertical="center"/>
    </xf>
    <xf numFmtId="0" fontId="0" fillId="0" borderId="0" xfId="0" applyBorder="1" applyAlignment="1" applyProtection="1">
      <alignment horizontal="center" vertical="center"/>
    </xf>
    <xf numFmtId="0" fontId="2" fillId="0" borderId="0" xfId="0" applyFont="1" applyBorder="1" applyAlignment="1" applyProtection="1">
      <alignment vertical="center"/>
    </xf>
    <xf numFmtId="0" fontId="0" fillId="0" borderId="0" xfId="0" applyBorder="1" applyAlignment="1" applyProtection="1">
      <alignment horizontal="left" vertical="center" wrapText="1"/>
    </xf>
    <xf numFmtId="0" fontId="0" fillId="0" borderId="0" xfId="0" applyBorder="1" applyAlignment="1" applyProtection="1">
      <alignment vertical="center" wrapText="1"/>
    </xf>
    <xf numFmtId="0" fontId="4" fillId="0" borderId="0" xfId="0" applyFont="1" applyBorder="1" applyAlignment="1" applyProtection="1"/>
    <xf numFmtId="49" fontId="1" fillId="0" borderId="5" xfId="0" applyNumberFormat="1" applyFont="1" applyBorder="1" applyAlignment="1" applyProtection="1">
      <alignment horizontal="center" vertical="center"/>
    </xf>
    <xf numFmtId="49" fontId="1" fillId="0" borderId="18" xfId="0" applyNumberFormat="1" applyFont="1" applyBorder="1" applyAlignment="1" applyProtection="1">
      <alignment horizontal="center" vertical="center"/>
    </xf>
    <xf numFmtId="49" fontId="1" fillId="0" borderId="8"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1" fontId="1" fillId="0" borderId="17" xfId="0" applyNumberFormat="1" applyFont="1" applyBorder="1" applyAlignment="1" applyProtection="1">
      <alignment horizontal="right" vertical="center"/>
    </xf>
    <xf numFmtId="1" fontId="1" fillId="0" borderId="20" xfId="0" applyNumberFormat="1" applyFont="1" applyBorder="1" applyAlignment="1" applyProtection="1">
      <alignment horizontal="right" vertical="center"/>
    </xf>
    <xf numFmtId="1" fontId="2" fillId="0" borderId="6" xfId="0" applyNumberFormat="1" applyFont="1" applyBorder="1" applyAlignment="1" applyProtection="1">
      <alignment horizontal="right" vertical="center"/>
    </xf>
    <xf numFmtId="49" fontId="3" fillId="0" borderId="19" xfId="0" applyNumberFormat="1" applyFont="1" applyBorder="1" applyAlignment="1" applyProtection="1">
      <alignment horizontal="center" vertical="center"/>
    </xf>
    <xf numFmtId="1" fontId="2" fillId="5" borderId="21" xfId="0" applyNumberFormat="1" applyFont="1" applyFill="1" applyBorder="1" applyAlignment="1" applyProtection="1">
      <alignment horizontal="right" vertical="center"/>
    </xf>
    <xf numFmtId="1" fontId="1" fillId="6" borderId="22" xfId="0" applyNumberFormat="1" applyFont="1" applyFill="1" applyBorder="1" applyAlignment="1" applyProtection="1">
      <alignment horizontal="right" vertical="center"/>
      <protection locked="0"/>
    </xf>
    <xf numFmtId="1" fontId="1" fillId="6" borderId="23" xfId="0" applyNumberFormat="1" applyFont="1" applyFill="1" applyBorder="1" applyAlignment="1" applyProtection="1">
      <alignment horizontal="right" vertical="center"/>
      <protection locked="0"/>
    </xf>
    <xf numFmtId="1" fontId="1" fillId="5" borderId="21" xfId="0" applyNumberFormat="1" applyFont="1" applyFill="1" applyBorder="1" applyAlignment="1" applyProtection="1">
      <alignment horizontal="right" vertical="center"/>
    </xf>
    <xf numFmtId="1" fontId="2" fillId="5" borderId="13" xfId="1" applyNumberFormat="1" applyFont="1" applyFill="1" applyBorder="1" applyAlignment="1" applyProtection="1">
      <alignment horizontal="right" vertical="center"/>
    </xf>
    <xf numFmtId="1" fontId="1" fillId="4" borderId="11" xfId="0" applyNumberFormat="1" applyFont="1" applyFill="1" applyBorder="1" applyAlignment="1" applyProtection="1">
      <alignment horizontal="right" vertical="center"/>
    </xf>
    <xf numFmtId="1" fontId="2" fillId="0" borderId="6" xfId="1" applyNumberFormat="1" applyFont="1" applyBorder="1" applyAlignment="1" applyProtection="1">
      <alignment horizontal="right" vertical="center"/>
    </xf>
    <xf numFmtId="1" fontId="1" fillId="0" borderId="16" xfId="0" applyNumberFormat="1" applyFont="1" applyBorder="1" applyAlignment="1" applyProtection="1">
      <alignment horizontal="right" vertical="center"/>
    </xf>
    <xf numFmtId="49" fontId="1" fillId="0" borderId="5" xfId="0" quotePrefix="1" applyNumberFormat="1" applyFont="1" applyBorder="1" applyAlignment="1" applyProtection="1">
      <alignment horizontal="center" vertical="center"/>
    </xf>
    <xf numFmtId="0" fontId="0" fillId="0" borderId="4" xfId="0" applyBorder="1" applyAlignment="1" applyProtection="1">
      <alignment horizontal="center" vertical="center"/>
    </xf>
    <xf numFmtId="0" fontId="4" fillId="0" borderId="4" xfId="0" applyFont="1" applyBorder="1" applyAlignment="1" applyProtection="1">
      <alignment vertical="center" wrapText="1"/>
    </xf>
    <xf numFmtId="1" fontId="1" fillId="0" borderId="24" xfId="0" applyNumberFormat="1" applyFont="1" applyBorder="1" applyAlignment="1" applyProtection="1">
      <alignment horizontal="right" vertical="center"/>
    </xf>
    <xf numFmtId="1" fontId="1" fillId="0" borderId="21" xfId="0" applyNumberFormat="1" applyFont="1" applyBorder="1" applyAlignment="1" applyProtection="1">
      <alignment horizontal="right" vertical="center"/>
    </xf>
    <xf numFmtId="1" fontId="0" fillId="6" borderId="22" xfId="0" applyNumberFormat="1" applyFill="1" applyBorder="1" applyAlignment="1" applyProtection="1">
      <alignment horizontal="right" vertical="center"/>
      <protection locked="0"/>
    </xf>
    <xf numFmtId="1" fontId="10" fillId="4" borderId="11" xfId="0" applyNumberFormat="1" applyFont="1" applyFill="1" applyBorder="1" applyAlignment="1" applyProtection="1">
      <alignment horizontal="right" vertical="center"/>
    </xf>
    <xf numFmtId="1" fontId="10" fillId="0" borderId="6" xfId="1" applyNumberFormat="1" applyFont="1" applyFill="1" applyBorder="1" applyAlignment="1" applyProtection="1">
      <alignment horizontal="right" vertical="center"/>
    </xf>
    <xf numFmtId="1" fontId="10" fillId="0" borderId="3" xfId="0" applyNumberFormat="1" applyFont="1" applyBorder="1" applyAlignment="1" applyProtection="1">
      <alignment horizontal="right" vertical="center"/>
    </xf>
    <xf numFmtId="1" fontId="10" fillId="0" borderId="11" xfId="0" applyNumberFormat="1" applyFont="1" applyFill="1" applyBorder="1" applyAlignment="1" applyProtection="1">
      <alignment horizontal="right" vertical="center"/>
    </xf>
    <xf numFmtId="1" fontId="2" fillId="4" borderId="11" xfId="0" applyNumberFormat="1" applyFont="1" applyFill="1" applyBorder="1" applyAlignment="1" applyProtection="1">
      <alignment horizontal="right" vertical="center"/>
    </xf>
    <xf numFmtId="1" fontId="12" fillId="0" borderId="3" xfId="0" applyNumberFormat="1" applyFont="1" applyFill="1" applyBorder="1" applyAlignment="1" applyProtection="1">
      <alignment horizontal="right" vertical="center"/>
    </xf>
    <xf numFmtId="1" fontId="10" fillId="0" borderId="6" xfId="0" applyNumberFormat="1" applyFont="1" applyFill="1" applyBorder="1" applyAlignment="1" applyProtection="1">
      <alignment horizontal="right" vertical="center"/>
    </xf>
    <xf numFmtId="1" fontId="12" fillId="0" borderId="11" xfId="0" applyNumberFormat="1" applyFont="1" applyFill="1" applyBorder="1" applyAlignment="1" applyProtection="1">
      <alignment horizontal="right" vertical="center"/>
    </xf>
    <xf numFmtId="9" fontId="1" fillId="7" borderId="14" xfId="1" applyNumberFormat="1" applyFont="1" applyFill="1" applyBorder="1" applyAlignment="1" applyProtection="1">
      <alignment horizontal="right" vertical="center"/>
      <protection locked="0"/>
    </xf>
    <xf numFmtId="9" fontId="1" fillId="7" borderId="15" xfId="1" applyNumberFormat="1" applyFont="1" applyFill="1" applyBorder="1" applyAlignment="1" applyProtection="1">
      <alignment horizontal="right" vertical="center"/>
      <protection locked="0"/>
    </xf>
    <xf numFmtId="9" fontId="2" fillId="2" borderId="3" xfId="1" applyNumberFormat="1" applyFont="1" applyFill="1" applyBorder="1" applyAlignment="1" applyProtection="1">
      <alignment horizontal="right" vertical="center"/>
    </xf>
    <xf numFmtId="9" fontId="2" fillId="0" borderId="3" xfId="1" applyNumberFormat="1" applyFont="1" applyBorder="1" applyAlignment="1" applyProtection="1">
      <alignment horizontal="right" vertical="center"/>
    </xf>
    <xf numFmtId="9" fontId="0" fillId="7" borderId="14" xfId="1" applyNumberFormat="1" applyFont="1" applyFill="1" applyBorder="1" applyAlignment="1" applyProtection="1">
      <alignment horizontal="right" vertical="center"/>
      <protection locked="0"/>
    </xf>
    <xf numFmtId="9" fontId="10" fillId="0" borderId="3" xfId="1" applyNumberFormat="1" applyFont="1" applyFill="1" applyBorder="1" applyAlignment="1" applyProtection="1">
      <alignment horizontal="right" vertical="center"/>
    </xf>
    <xf numFmtId="9" fontId="10" fillId="0" borderId="6" xfId="1" applyFont="1" applyBorder="1" applyAlignment="1" applyProtection="1">
      <alignment horizontal="right" vertical="center"/>
    </xf>
    <xf numFmtId="49" fontId="5" fillId="0" borderId="2" xfId="0" applyNumberFormat="1" applyFont="1" applyFill="1" applyBorder="1" applyAlignment="1" applyProtection="1">
      <alignment vertical="center"/>
    </xf>
    <xf numFmtId="0" fontId="14" fillId="0" borderId="0" xfId="2" applyFont="1" applyBorder="1" applyAlignment="1">
      <alignment vertical="top" wrapText="1"/>
    </xf>
    <xf numFmtId="1" fontId="1" fillId="0" borderId="13" xfId="0" applyNumberFormat="1" applyFont="1" applyBorder="1" applyAlignment="1" applyProtection="1">
      <alignment horizontal="right" vertical="center"/>
    </xf>
    <xf numFmtId="0" fontId="7" fillId="0" borderId="2" xfId="0" applyFont="1" applyBorder="1" applyAlignment="1" applyProtection="1">
      <alignment vertical="center"/>
    </xf>
    <xf numFmtId="0" fontId="15" fillId="0" borderId="0" xfId="0" applyFont="1" applyBorder="1" applyAlignment="1">
      <alignment vertical="center" wrapText="1"/>
    </xf>
    <xf numFmtId="0" fontId="2" fillId="0" borderId="0" xfId="0" applyFont="1" applyBorder="1" applyAlignment="1" applyProtection="1">
      <alignment vertical="center" wrapText="1"/>
    </xf>
    <xf numFmtId="49" fontId="1" fillId="0" borderId="4" xfId="0" applyNumberFormat="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0" fillId="3" borderId="6" xfId="0" quotePrefix="1" applyNumberFormat="1" applyFont="1" applyFill="1" applyBorder="1" applyAlignment="1" applyProtection="1">
      <alignment horizontal="center" vertical="center"/>
    </xf>
    <xf numFmtId="1" fontId="1" fillId="0" borderId="25" xfId="0" applyNumberFormat="1" applyFont="1" applyBorder="1" applyAlignment="1" applyProtection="1">
      <alignment horizontal="right" vertical="center"/>
    </xf>
    <xf numFmtId="49" fontId="1" fillId="0" borderId="17" xfId="0" quotePrefix="1" applyNumberFormat="1" applyFont="1" applyFill="1" applyBorder="1" applyAlignment="1" applyProtection="1">
      <alignment horizontal="center" vertical="center"/>
    </xf>
    <xf numFmtId="1" fontId="1" fillId="0" borderId="26" xfId="0" applyNumberFormat="1" applyFont="1" applyBorder="1" applyAlignment="1" applyProtection="1">
      <alignment horizontal="right" vertical="center"/>
    </xf>
    <xf numFmtId="49" fontId="1" fillId="0" borderId="20" xfId="0" quotePrefix="1" applyNumberFormat="1" applyFont="1" applyFill="1" applyBorder="1" applyAlignment="1" applyProtection="1">
      <alignment horizontal="center" vertical="center"/>
    </xf>
    <xf numFmtId="1" fontId="1" fillId="0" borderId="27" xfId="0" applyNumberFormat="1" applyFont="1" applyBorder="1" applyAlignment="1" applyProtection="1">
      <alignment horizontal="right" vertical="center"/>
    </xf>
    <xf numFmtId="1" fontId="2" fillId="0" borderId="1" xfId="0" applyNumberFormat="1" applyFont="1" applyBorder="1" applyAlignment="1" applyProtection="1">
      <alignment horizontal="right" vertical="center"/>
    </xf>
    <xf numFmtId="49" fontId="2" fillId="0" borderId="16" xfId="0" quotePrefix="1" applyNumberFormat="1" applyFont="1" applyFill="1" applyBorder="1" applyAlignment="1" applyProtection="1">
      <alignment horizontal="center" vertical="center"/>
    </xf>
    <xf numFmtId="1" fontId="1" fillId="0" borderId="28" xfId="0" applyNumberFormat="1" applyFont="1" applyBorder="1" applyAlignment="1" applyProtection="1">
      <alignment horizontal="right" vertical="center"/>
    </xf>
    <xf numFmtId="1" fontId="2" fillId="0" borderId="1" xfId="1" applyNumberFormat="1" applyFont="1" applyBorder="1" applyAlignment="1" applyProtection="1">
      <alignment horizontal="right" vertical="center"/>
    </xf>
    <xf numFmtId="49" fontId="1" fillId="0" borderId="17" xfId="0" applyNumberFormat="1" applyFont="1" applyBorder="1" applyAlignment="1" applyProtection="1">
      <alignment horizontal="center" vertical="center"/>
    </xf>
    <xf numFmtId="49" fontId="1" fillId="0" borderId="17" xfId="0" quotePrefix="1" applyNumberFormat="1" applyFont="1" applyBorder="1" applyAlignment="1" applyProtection="1">
      <alignment horizontal="center" vertical="center"/>
    </xf>
    <xf numFmtId="49" fontId="2" fillId="0" borderId="16" xfId="0" quotePrefix="1" applyNumberFormat="1" applyFont="1" applyBorder="1" applyAlignment="1" applyProtection="1">
      <alignment horizontal="center" vertical="center"/>
    </xf>
    <xf numFmtId="1" fontId="10" fillId="0" borderId="1" xfId="1" applyNumberFormat="1" applyFont="1" applyFill="1" applyBorder="1" applyAlignment="1" applyProtection="1">
      <alignment horizontal="right" vertical="center"/>
    </xf>
    <xf numFmtId="9" fontId="10" fillId="0" borderId="1" xfId="1" applyFont="1" applyBorder="1" applyAlignment="1" applyProtection="1">
      <alignment horizontal="right" vertical="center"/>
    </xf>
    <xf numFmtId="1" fontId="10" fillId="0" borderId="1" xfId="0" applyNumberFormat="1" applyFont="1" applyFill="1" applyBorder="1" applyAlignment="1" applyProtection="1">
      <alignment horizontal="right" vertical="center"/>
    </xf>
    <xf numFmtId="49" fontId="2" fillId="0" borderId="6" xfId="0" quotePrefix="1" applyNumberFormat="1" applyFont="1" applyFill="1" applyBorder="1" applyAlignment="1" applyProtection="1">
      <alignment horizontal="center" vertical="center"/>
    </xf>
    <xf numFmtId="9" fontId="2" fillId="7" borderId="3" xfId="1" applyNumberFormat="1" applyFont="1" applyFill="1" applyBorder="1" applyAlignment="1" applyProtection="1">
      <alignment horizontal="right" vertical="center"/>
      <protection locked="0"/>
    </xf>
    <xf numFmtId="1" fontId="1" fillId="6" borderId="11" xfId="0" applyNumberFormat="1" applyFont="1" applyFill="1" applyBorder="1" applyAlignment="1" applyProtection="1">
      <alignment horizontal="right" vertical="center"/>
      <protection locked="0"/>
    </xf>
    <xf numFmtId="0" fontId="1" fillId="0" borderId="4" xfId="0" applyFont="1" applyBorder="1" applyAlignment="1" applyProtection="1">
      <alignment horizontal="left" vertical="top"/>
    </xf>
    <xf numFmtId="0" fontId="15" fillId="0" borderId="0" xfId="0" applyFont="1" applyBorder="1" applyAlignment="1" applyProtection="1">
      <alignment vertical="center"/>
    </xf>
    <xf numFmtId="0" fontId="15" fillId="0" borderId="0" xfId="0" applyFont="1" applyBorder="1" applyAlignment="1" applyProtection="1">
      <alignment vertical="center" wrapText="1"/>
    </xf>
    <xf numFmtId="0" fontId="14" fillId="0" borderId="0" xfId="2" applyFont="1" applyBorder="1" applyAlignment="1" applyProtection="1">
      <alignment vertical="top" wrapText="1"/>
    </xf>
    <xf numFmtId="0" fontId="1" fillId="0" borderId="31"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5" borderId="31" xfId="0" applyFont="1" applyFill="1" applyBorder="1" applyAlignment="1" applyProtection="1">
      <alignment horizontal="left" vertical="center" wrapText="1"/>
    </xf>
    <xf numFmtId="0" fontId="1" fillId="5" borderId="17" xfId="0" applyFont="1" applyFill="1" applyBorder="1" applyAlignment="1" applyProtection="1">
      <alignment horizontal="left" vertical="center" wrapText="1"/>
    </xf>
    <xf numFmtId="0" fontId="1" fillId="5" borderId="32" xfId="0" applyFont="1" applyFill="1" applyBorder="1" applyAlignment="1" applyProtection="1">
      <alignment horizontal="left" vertical="center" wrapText="1"/>
    </xf>
    <xf numFmtId="0" fontId="1" fillId="5" borderId="33" xfId="0" applyFont="1" applyFill="1" applyBorder="1" applyAlignment="1" applyProtection="1">
      <alignment horizontal="left" vertical="center" wrapText="1"/>
    </xf>
    <xf numFmtId="0" fontId="2" fillId="0" borderId="30" xfId="0" applyFont="1" applyFill="1" applyBorder="1" applyAlignment="1" applyProtection="1">
      <alignment horizontal="left" vertical="center" wrapText="1"/>
    </xf>
    <xf numFmtId="0" fontId="2" fillId="0" borderId="16" xfId="0" applyFont="1" applyFill="1" applyBorder="1" applyAlignment="1" applyProtection="1">
      <alignment horizontal="left" vertical="center" wrapText="1"/>
    </xf>
    <xf numFmtId="49" fontId="2" fillId="6" borderId="2" xfId="0" applyNumberFormat="1" applyFont="1" applyFill="1" applyBorder="1" applyAlignment="1" applyProtection="1">
      <alignment horizontal="left" vertical="top"/>
      <protection locked="0"/>
    </xf>
    <xf numFmtId="49" fontId="5" fillId="6" borderId="2" xfId="0" applyNumberFormat="1" applyFont="1" applyFill="1" applyBorder="1" applyAlignment="1" applyProtection="1">
      <alignment horizontal="left" vertical="top"/>
      <protection locked="0"/>
    </xf>
    <xf numFmtId="49" fontId="2" fillId="6" borderId="0" xfId="0" applyNumberFormat="1" applyFont="1" applyFill="1" applyBorder="1" applyAlignment="1" applyProtection="1">
      <alignment horizontal="left" vertical="top"/>
      <protection locked="0"/>
    </xf>
    <xf numFmtId="1" fontId="2" fillId="0" borderId="9" xfId="0" applyNumberFormat="1" applyFont="1" applyFill="1" applyBorder="1" applyAlignment="1" applyProtection="1">
      <alignment horizontal="left" vertical="center" wrapText="1"/>
    </xf>
    <xf numFmtId="1" fontId="2" fillId="0" borderId="6" xfId="0" applyNumberFormat="1" applyFont="1" applyFill="1" applyBorder="1" applyAlignment="1" applyProtection="1">
      <alignment horizontal="left" vertical="center" wrapText="1"/>
    </xf>
    <xf numFmtId="49" fontId="1" fillId="0" borderId="31" xfId="0" applyNumberFormat="1" applyFont="1" applyFill="1" applyBorder="1" applyAlignment="1" applyProtection="1">
      <alignment horizontal="left" vertical="center" wrapText="1"/>
    </xf>
    <xf numFmtId="49" fontId="1" fillId="0" borderId="17" xfId="0" applyNumberFormat="1" applyFont="1" applyFill="1" applyBorder="1" applyAlignment="1" applyProtection="1">
      <alignment horizontal="left" vertical="center" wrapText="1"/>
    </xf>
    <xf numFmtId="49" fontId="0" fillId="0" borderId="0" xfId="0" quotePrefix="1" applyNumberFormat="1" applyBorder="1" applyAlignment="1" applyProtection="1">
      <alignment horizontal="center" vertical="center" wrapText="1"/>
    </xf>
    <xf numFmtId="49" fontId="0" fillId="0" borderId="10" xfId="0" quotePrefix="1" applyNumberFormat="1" applyBorder="1" applyAlignment="1" applyProtection="1">
      <alignment horizontal="center" vertical="center" wrapText="1"/>
    </xf>
    <xf numFmtId="49" fontId="1" fillId="0" borderId="0" xfId="0" applyNumberFormat="1" applyFont="1" applyBorder="1" applyAlignment="1" applyProtection="1">
      <alignment horizontal="center" vertical="center" wrapText="1"/>
    </xf>
    <xf numFmtId="49" fontId="0" fillId="0" borderId="10" xfId="0" applyNumberFormat="1" applyBorder="1" applyAlignment="1" applyProtection="1">
      <alignment horizontal="center" vertical="center" wrapText="1"/>
    </xf>
    <xf numFmtId="49" fontId="2" fillId="0" borderId="30" xfId="0" applyNumberFormat="1" applyFont="1" applyFill="1" applyBorder="1" applyAlignment="1" applyProtection="1">
      <alignment horizontal="left" vertical="center" wrapText="1"/>
    </xf>
    <xf numFmtId="49" fontId="2" fillId="0" borderId="16" xfId="0" applyNumberFormat="1" applyFont="1" applyFill="1" applyBorder="1" applyAlignment="1" applyProtection="1">
      <alignment horizontal="left" vertical="center" wrapText="1"/>
    </xf>
    <xf numFmtId="0" fontId="11" fillId="3" borderId="9" xfId="0" applyFont="1" applyFill="1" applyBorder="1" applyAlignment="1" applyProtection="1">
      <alignment horizontal="left" vertical="center" wrapText="1"/>
    </xf>
    <xf numFmtId="0" fontId="11" fillId="3" borderId="1" xfId="0" applyFont="1" applyFill="1" applyBorder="1" applyAlignment="1" applyProtection="1">
      <alignment horizontal="left" vertical="center" wrapText="1"/>
    </xf>
    <xf numFmtId="49" fontId="1" fillId="0" borderId="31" xfId="0" quotePrefix="1" applyNumberFormat="1" applyFont="1" applyFill="1" applyBorder="1" applyAlignment="1" applyProtection="1">
      <alignment horizontal="left" vertical="center" wrapText="1"/>
    </xf>
    <xf numFmtId="49" fontId="1" fillId="0" borderId="17" xfId="0" quotePrefix="1" applyNumberFormat="1" applyFont="1" applyFill="1" applyBorder="1" applyAlignment="1" applyProtection="1">
      <alignment horizontal="left" vertical="center" wrapText="1"/>
    </xf>
    <xf numFmtId="0" fontId="1" fillId="0" borderId="4" xfId="0" applyFont="1" applyBorder="1" applyAlignment="1" applyProtection="1">
      <alignment horizontal="left"/>
    </xf>
    <xf numFmtId="0" fontId="4" fillId="0" borderId="4" xfId="0" applyFont="1" applyBorder="1" applyAlignment="1" applyProtection="1">
      <alignment horizontal="left"/>
    </xf>
    <xf numFmtId="0" fontId="2" fillId="0" borderId="1"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0" fillId="0" borderId="2" xfId="0" applyBorder="1" applyAlignment="1" applyProtection="1">
      <alignment horizontal="center" vertical="center" wrapText="1"/>
    </xf>
    <xf numFmtId="0" fontId="0" fillId="0" borderId="7" xfId="0" applyBorder="1" applyAlignment="1" applyProtection="1">
      <alignment horizontal="center" vertical="center" wrapText="1"/>
    </xf>
    <xf numFmtId="49" fontId="10" fillId="0" borderId="1" xfId="0" applyNumberFormat="1" applyFont="1" applyBorder="1" applyAlignment="1" applyProtection="1">
      <alignment horizontal="right" vertical="center" wrapText="1"/>
    </xf>
    <xf numFmtId="49" fontId="10" fillId="0" borderId="6" xfId="0" applyNumberFormat="1" applyFont="1" applyBorder="1" applyAlignment="1" applyProtection="1">
      <alignment horizontal="right" vertical="center" wrapText="1"/>
    </xf>
    <xf numFmtId="0" fontId="1" fillId="0" borderId="0" xfId="0" applyFont="1" applyBorder="1" applyAlignment="1" applyProtection="1">
      <alignment horizontal="left" vertical="top" wrapText="1"/>
    </xf>
    <xf numFmtId="49" fontId="1" fillId="0" borderId="0" xfId="0" applyNumberFormat="1" applyFont="1" applyBorder="1" applyAlignment="1" applyProtection="1">
      <alignment vertical="top"/>
    </xf>
    <xf numFmtId="49" fontId="2" fillId="0" borderId="1" xfId="0" applyNumberFormat="1" applyFont="1" applyBorder="1" applyAlignment="1" applyProtection="1">
      <alignment horizontal="left" vertical="center" wrapText="1"/>
    </xf>
    <xf numFmtId="49" fontId="2" fillId="0" borderId="6" xfId="0" applyNumberFormat="1" applyFont="1" applyBorder="1" applyAlignment="1" applyProtection="1">
      <alignment horizontal="left" vertical="center" wrapText="1"/>
    </xf>
    <xf numFmtId="49" fontId="8" fillId="0" borderId="2" xfId="0" applyNumberFormat="1" applyFont="1" applyBorder="1" applyAlignment="1" applyProtection="1">
      <alignment horizontal="left" vertical="center" wrapText="1"/>
    </xf>
    <xf numFmtId="0" fontId="8" fillId="0" borderId="2" xfId="0" applyFont="1" applyBorder="1" applyAlignment="1" applyProtection="1">
      <alignment horizontal="left" vertical="center"/>
    </xf>
    <xf numFmtId="0" fontId="4" fillId="0" borderId="4" xfId="0" applyFont="1" applyBorder="1" applyAlignment="1" applyProtection="1">
      <alignment horizontal="left" vertical="top" wrapText="1"/>
    </xf>
    <xf numFmtId="0" fontId="1" fillId="0" borderId="4" xfId="0" applyFont="1" applyBorder="1" applyAlignment="1" applyProtection="1">
      <alignment horizontal="left" vertical="top"/>
    </xf>
    <xf numFmtId="49" fontId="2" fillId="6" borderId="4" xfId="0" applyNumberFormat="1" applyFont="1" applyFill="1" applyBorder="1" applyAlignment="1" applyProtection="1">
      <alignment horizontal="left" vertical="top" wrapText="1"/>
      <protection locked="0"/>
    </xf>
    <xf numFmtId="49" fontId="5" fillId="6" borderId="4" xfId="0" applyNumberFormat="1" applyFont="1" applyFill="1" applyBorder="1" applyAlignment="1" applyProtection="1">
      <alignment horizontal="left" vertical="top" wrapText="1"/>
      <protection locked="0"/>
    </xf>
    <xf numFmtId="49" fontId="2" fillId="7" borderId="0" xfId="0" applyNumberFormat="1" applyFont="1" applyFill="1" applyBorder="1" applyAlignment="1" applyProtection="1">
      <alignment horizontal="left" vertical="top"/>
      <protection locked="0"/>
    </xf>
    <xf numFmtId="49" fontId="5" fillId="7" borderId="0" xfId="0" applyNumberFormat="1" applyFont="1" applyFill="1" applyBorder="1" applyAlignment="1" applyProtection="1">
      <alignment horizontal="left" vertical="top"/>
      <protection locked="0"/>
    </xf>
    <xf numFmtId="49" fontId="2" fillId="6" borderId="12" xfId="0" applyNumberFormat="1" applyFont="1" applyFill="1" applyBorder="1" applyAlignment="1" applyProtection="1">
      <alignment horizontal="center" vertical="center" wrapText="1"/>
      <protection locked="0"/>
    </xf>
    <xf numFmtId="49" fontId="2" fillId="6" borderId="29" xfId="0" applyNumberFormat="1" applyFont="1" applyFill="1" applyBorder="1" applyAlignment="1" applyProtection="1">
      <alignment horizontal="center" vertical="center" wrapText="1"/>
      <protection locked="0"/>
    </xf>
    <xf numFmtId="49" fontId="2" fillId="6" borderId="4"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right" vertical="center"/>
    </xf>
    <xf numFmtId="0" fontId="0" fillId="0" borderId="2" xfId="0" applyNumberFormat="1" applyFill="1" applyBorder="1" applyAlignment="1" applyProtection="1">
      <alignment horizontal="right" vertical="center"/>
    </xf>
    <xf numFmtId="49" fontId="5" fillId="6" borderId="0" xfId="0" applyNumberFormat="1" applyFont="1" applyFill="1" applyBorder="1" applyAlignment="1" applyProtection="1">
      <alignment horizontal="left" vertical="top"/>
      <protection locked="0"/>
    </xf>
    <xf numFmtId="49" fontId="2" fillId="7" borderId="4" xfId="0" applyNumberFormat="1" applyFont="1" applyFill="1" applyBorder="1" applyAlignment="1" applyProtection="1">
      <alignment horizontal="left" vertical="top"/>
      <protection locked="0"/>
    </xf>
    <xf numFmtId="49" fontId="2" fillId="7" borderId="0" xfId="0" applyNumberFormat="1" applyFont="1" applyFill="1" applyBorder="1" applyAlignment="1" applyProtection="1">
      <alignment horizontal="left" vertical="top" wrapText="1"/>
      <protection locked="0"/>
    </xf>
    <xf numFmtId="49" fontId="5" fillId="7" borderId="0" xfId="0" applyNumberFormat="1" applyFont="1" applyFill="1" applyBorder="1" applyAlignment="1" applyProtection="1">
      <alignment horizontal="left" vertical="top" wrapText="1"/>
      <protection locked="0"/>
    </xf>
    <xf numFmtId="49" fontId="5" fillId="7" borderId="2" xfId="0" applyNumberFormat="1" applyFont="1" applyFill="1" applyBorder="1" applyAlignment="1" applyProtection="1">
      <alignment horizontal="left" vertical="top" wrapText="1"/>
      <protection locked="0"/>
    </xf>
    <xf numFmtId="49" fontId="4" fillId="0" borderId="2" xfId="0" applyNumberFormat="1" applyFont="1" applyFill="1" applyBorder="1" applyAlignment="1" applyProtection="1">
      <alignment horizontal="left" vertical="top" wrapText="1"/>
    </xf>
    <xf numFmtId="1" fontId="1" fillId="0" borderId="32" xfId="0" applyNumberFormat="1" applyFont="1" applyBorder="1" applyAlignment="1" applyProtection="1">
      <alignment horizontal="left" vertical="center" wrapText="1"/>
    </xf>
    <xf numFmtId="1" fontId="1" fillId="0" borderId="33" xfId="0" applyNumberFormat="1" applyFont="1" applyBorder="1" applyAlignment="1" applyProtection="1">
      <alignment horizontal="left" vertical="center" wrapText="1"/>
    </xf>
    <xf numFmtId="49" fontId="0" fillId="0" borderId="31" xfId="0" applyNumberFormat="1" applyFill="1" applyBorder="1" applyAlignment="1" applyProtection="1">
      <alignment horizontal="left" vertical="center" wrapText="1"/>
    </xf>
    <xf numFmtId="49" fontId="0" fillId="0" borderId="17" xfId="0" applyNumberFormat="1" applyFill="1" applyBorder="1" applyAlignment="1" applyProtection="1">
      <alignment horizontal="left" vertical="center" wrapText="1"/>
    </xf>
    <xf numFmtId="49" fontId="1" fillId="0" borderId="32" xfId="0" applyNumberFormat="1" applyFont="1" applyFill="1" applyBorder="1" applyAlignment="1" applyProtection="1">
      <alignment horizontal="left" vertical="center" wrapText="1"/>
    </xf>
    <xf numFmtId="49" fontId="1" fillId="0" borderId="33" xfId="0" applyNumberFormat="1" applyFont="1" applyFill="1" applyBorder="1" applyAlignment="1" applyProtection="1">
      <alignment horizontal="left" vertical="center" wrapText="1"/>
    </xf>
    <xf numFmtId="0" fontId="1" fillId="0" borderId="32" xfId="0" applyFont="1" applyFill="1" applyBorder="1" applyAlignment="1" applyProtection="1">
      <alignment horizontal="left" vertical="center" wrapText="1"/>
    </xf>
    <xf numFmtId="0" fontId="1" fillId="0" borderId="33" xfId="0" applyFont="1" applyFill="1" applyBorder="1" applyAlignment="1" applyProtection="1">
      <alignment horizontal="left" vertical="center" wrapText="1"/>
    </xf>
    <xf numFmtId="49" fontId="2" fillId="0" borderId="2" xfId="0" applyNumberFormat="1" applyFont="1" applyFill="1" applyBorder="1" applyAlignment="1" applyProtection="1">
      <alignment horizontal="left"/>
    </xf>
    <xf numFmtId="0" fontId="14" fillId="0" borderId="0" xfId="2" applyFont="1" applyBorder="1" applyAlignment="1" applyProtection="1">
      <alignment horizontal="left" vertical="top" wrapText="1"/>
    </xf>
    <xf numFmtId="49" fontId="6" fillId="0" borderId="2" xfId="0" applyNumberFormat="1" applyFont="1" applyBorder="1" applyAlignment="1" applyProtection="1">
      <alignment horizontal="left" vertical="center" wrapText="1"/>
    </xf>
    <xf numFmtId="1" fontId="1" fillId="0" borderId="31" xfId="0" applyNumberFormat="1" applyFont="1" applyBorder="1" applyAlignment="1" applyProtection="1">
      <alignment horizontal="left" vertical="center" wrapText="1"/>
    </xf>
    <xf numFmtId="1" fontId="1" fillId="0" borderId="17" xfId="0" applyNumberFormat="1" applyFont="1" applyBorder="1" applyAlignment="1" applyProtection="1">
      <alignment horizontal="left" vertical="center" wrapText="1"/>
    </xf>
  </cellXfs>
  <cellStyles count="3">
    <cellStyle name="Explanatory Text" xfId="2" builtinId="53"/>
    <cellStyle name="Normal" xfId="0" builtinId="0"/>
    <cellStyle name="Percent" xfId="1" builtinId="5"/>
  </cellStyles>
  <dxfs count="1">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99"/>
      <color rgb="FFFFFFCC"/>
      <color rgb="FFFFFF99"/>
      <color rgb="FFFFCC66"/>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9</xdr:col>
      <xdr:colOff>635000</xdr:colOff>
      <xdr:row>0</xdr:row>
      <xdr:rowOff>0</xdr:rowOff>
    </xdr:from>
    <xdr:to>
      <xdr:col>12</xdr:col>
      <xdr:colOff>69850</xdr:colOff>
      <xdr:row>1</xdr:row>
      <xdr:rowOff>79541</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499350" y="0"/>
          <a:ext cx="1206500" cy="428791"/>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W139"/>
  <sheetViews>
    <sheetView showGridLines="0" tabSelected="1" zoomScaleNormal="100" zoomScaleSheetLayoutView="85" zoomScalePageLayoutView="130" workbookViewId="0">
      <pane ySplit="9" topLeftCell="A10" activePane="bottomLeft" state="frozen"/>
      <selection pane="bottomLeft" activeCell="C3" sqref="C3:E4"/>
    </sheetView>
  </sheetViews>
  <sheetFormatPr defaultColWidth="5.6640625" defaultRowHeight="11.25" outlineLevelRow="1"/>
  <cols>
    <col min="1" max="1" width="5.164062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5" style="1" customWidth="1"/>
    <col min="16" max="16" width="55.5" style="1" hidden="1" customWidth="1"/>
    <col min="17" max="16384" width="5.6640625" style="1"/>
  </cols>
  <sheetData>
    <row r="1" spans="1:23" ht="27">
      <c r="A1" s="149" t="s">
        <v>172</v>
      </c>
      <c r="B1" s="149"/>
      <c r="C1" s="149"/>
      <c r="D1" s="149"/>
      <c r="E1" s="149"/>
      <c r="F1" s="149"/>
      <c r="G1" s="149"/>
      <c r="H1" s="149"/>
      <c r="I1" s="149"/>
      <c r="J1" s="149"/>
      <c r="K1" s="55"/>
      <c r="L1" s="120"/>
      <c r="M1" s="121"/>
      <c r="N1" s="121"/>
      <c r="O1" s="80" t="s">
        <v>95</v>
      </c>
      <c r="P1" s="81"/>
      <c r="Q1" s="56"/>
      <c r="R1" s="56"/>
      <c r="S1" s="56"/>
      <c r="T1" s="56"/>
    </row>
    <row r="2" spans="1:23">
      <c r="A2" s="122" t="s">
        <v>96</v>
      </c>
      <c r="B2" s="122"/>
      <c r="C2" s="134" t="s">
        <v>96</v>
      </c>
      <c r="D2" s="134"/>
      <c r="E2" s="134"/>
      <c r="G2" s="123" t="s">
        <v>101</v>
      </c>
      <c r="H2" s="123"/>
      <c r="K2" s="8"/>
      <c r="L2" s="79" t="s">
        <v>102</v>
      </c>
      <c r="M2" s="124" t="s">
        <v>196</v>
      </c>
      <c r="N2" s="125"/>
    </row>
    <row r="3" spans="1:23">
      <c r="A3" s="116" t="s">
        <v>97</v>
      </c>
      <c r="B3" s="116"/>
      <c r="C3" s="93"/>
      <c r="D3" s="133"/>
      <c r="E3" s="133"/>
      <c r="G3" s="135" t="s">
        <v>197</v>
      </c>
      <c r="H3" s="136"/>
      <c r="I3" s="136"/>
      <c r="J3" s="136"/>
      <c r="K3" s="136"/>
      <c r="L3" s="5" t="s">
        <v>8</v>
      </c>
      <c r="M3" s="126" t="s">
        <v>173</v>
      </c>
      <c r="N3" s="127"/>
    </row>
    <row r="4" spans="1:23">
      <c r="A4" s="116" t="s">
        <v>98</v>
      </c>
      <c r="B4" s="116"/>
      <c r="C4" s="93"/>
      <c r="D4" s="93"/>
      <c r="E4" s="93"/>
      <c r="G4" s="136"/>
      <c r="H4" s="136"/>
      <c r="I4" s="136"/>
      <c r="J4" s="136"/>
      <c r="K4" s="136"/>
      <c r="L4" s="5" t="s">
        <v>103</v>
      </c>
      <c r="M4" s="127"/>
      <c r="N4" s="127"/>
    </row>
    <row r="5" spans="1:23">
      <c r="A5" s="138" t="s">
        <v>99</v>
      </c>
      <c r="B5" s="138"/>
      <c r="C5" s="91" t="s">
        <v>100</v>
      </c>
      <c r="D5" s="92"/>
      <c r="E5" s="92"/>
      <c r="F5" s="6"/>
      <c r="G5" s="137"/>
      <c r="H5" s="137"/>
      <c r="I5" s="137"/>
      <c r="J5" s="137"/>
      <c r="K5" s="137"/>
      <c r="L5" s="52"/>
      <c r="M5" s="131" t="str">
        <f>"Bidder 1 to 5 of "&amp;TEXT(IF(COUNTA(#REF!,#REF!,#REF!,#REF!,#REF!)+COUNTA(#REF!,#REF!,#REF!,#REF!,#REF!)&gt;0,"10","5"),"0")</f>
        <v>Bidder 1 to 5 of 10</v>
      </c>
      <c r="N5" s="132"/>
      <c r="O5" s="148" t="s">
        <v>121</v>
      </c>
      <c r="P5" s="82"/>
      <c r="Q5" s="53"/>
      <c r="R5" s="53"/>
      <c r="S5" s="53"/>
      <c r="T5" s="53"/>
      <c r="U5" s="53"/>
      <c r="V5" s="53"/>
      <c r="W5" s="53"/>
    </row>
    <row r="6" spans="1:23" s="9" customFormat="1">
      <c r="A6" s="58"/>
      <c r="B6" s="32"/>
      <c r="C6" s="33"/>
      <c r="D6" s="32"/>
      <c r="E6" s="128" t="s">
        <v>104</v>
      </c>
      <c r="F6" s="129"/>
      <c r="G6" s="128" t="s">
        <v>105</v>
      </c>
      <c r="H6" s="129"/>
      <c r="I6" s="128" t="s">
        <v>106</v>
      </c>
      <c r="J6" s="129"/>
      <c r="K6" s="128" t="s">
        <v>107</v>
      </c>
      <c r="L6" s="129"/>
      <c r="M6" s="128" t="s">
        <v>108</v>
      </c>
      <c r="N6" s="130"/>
      <c r="O6" s="148"/>
      <c r="P6" s="82"/>
      <c r="Q6" s="53"/>
      <c r="R6" s="53"/>
      <c r="S6" s="53"/>
      <c r="T6" s="53"/>
      <c r="U6" s="53"/>
      <c r="V6" s="53"/>
      <c r="W6" s="53"/>
    </row>
    <row r="7" spans="1:23">
      <c r="B7" s="98" t="s">
        <v>1</v>
      </c>
      <c r="C7" s="99"/>
      <c r="D7" s="31" t="s">
        <v>0</v>
      </c>
      <c r="E7" s="16" t="s">
        <v>2</v>
      </c>
      <c r="F7" s="17" t="s">
        <v>3</v>
      </c>
      <c r="G7" s="16" t="s">
        <v>2</v>
      </c>
      <c r="H7" s="17" t="s">
        <v>3</v>
      </c>
      <c r="I7" s="16" t="s">
        <v>2</v>
      </c>
      <c r="J7" s="17" t="s">
        <v>3</v>
      </c>
      <c r="K7" s="16" t="s">
        <v>2</v>
      </c>
      <c r="L7" s="17" t="s">
        <v>3</v>
      </c>
      <c r="M7" s="16" t="s">
        <v>2</v>
      </c>
      <c r="N7" s="7" t="s">
        <v>3</v>
      </c>
    </row>
    <row r="8" spans="1:23">
      <c r="B8" s="100" t="s">
        <v>109</v>
      </c>
      <c r="C8" s="101"/>
      <c r="D8" s="14" t="s">
        <v>110</v>
      </c>
      <c r="E8" s="16" t="s">
        <v>111</v>
      </c>
      <c r="F8" s="17" t="s">
        <v>112</v>
      </c>
      <c r="G8" s="16" t="s">
        <v>111</v>
      </c>
      <c r="H8" s="17" t="s">
        <v>112</v>
      </c>
      <c r="I8" s="16" t="s">
        <v>111</v>
      </c>
      <c r="J8" s="17" t="s">
        <v>112</v>
      </c>
      <c r="K8" s="16" t="s">
        <v>111</v>
      </c>
      <c r="L8" s="17" t="s">
        <v>112</v>
      </c>
      <c r="M8" s="16" t="s">
        <v>111</v>
      </c>
      <c r="N8" s="7" t="s">
        <v>112</v>
      </c>
    </row>
    <row r="9" spans="1:23">
      <c r="A9" s="59"/>
      <c r="B9" s="112"/>
      <c r="C9" s="113"/>
      <c r="D9" s="15" t="s">
        <v>5</v>
      </c>
      <c r="E9" s="22" t="s">
        <v>6</v>
      </c>
      <c r="F9" s="18" t="s">
        <v>7</v>
      </c>
      <c r="G9" s="22" t="s">
        <v>6</v>
      </c>
      <c r="H9" s="18" t="s">
        <v>7</v>
      </c>
      <c r="I9" s="22" t="s">
        <v>6</v>
      </c>
      <c r="J9" s="18" t="s">
        <v>7</v>
      </c>
      <c r="K9" s="22" t="s">
        <v>6</v>
      </c>
      <c r="L9" s="18" t="s">
        <v>7</v>
      </c>
      <c r="M9" s="22" t="s">
        <v>6</v>
      </c>
      <c r="N9" s="59" t="s">
        <v>7</v>
      </c>
    </row>
    <row r="10" spans="1:23" s="10" customFormat="1" ht="12.75">
      <c r="A10" s="60" t="s">
        <v>93</v>
      </c>
      <c r="B10" s="104" t="s">
        <v>113</v>
      </c>
      <c r="C10" s="105"/>
      <c r="D10" s="105"/>
      <c r="E10" s="105"/>
      <c r="F10" s="105"/>
      <c r="G10" s="105"/>
      <c r="H10" s="105"/>
      <c r="I10" s="105"/>
      <c r="J10" s="105"/>
      <c r="K10" s="105"/>
      <c r="L10" s="105"/>
      <c r="M10" s="105"/>
      <c r="N10" s="105"/>
      <c r="P10" s="57" t="str">
        <f>IF(ISBLANK(B10),A10,B10)</f>
        <v>Assessment of technical-methodological design</v>
      </c>
    </row>
    <row r="11" spans="1:23">
      <c r="A11" s="67" t="s">
        <v>9</v>
      </c>
      <c r="B11" s="89" t="s">
        <v>114</v>
      </c>
      <c r="C11" s="90"/>
      <c r="D11" s="27"/>
      <c r="E11" s="23"/>
      <c r="F11" s="34"/>
      <c r="G11" s="26"/>
      <c r="H11" s="34"/>
      <c r="I11" s="26"/>
      <c r="J11" s="34"/>
      <c r="K11" s="26"/>
      <c r="L11" s="34"/>
      <c r="M11" s="26"/>
      <c r="N11" s="61"/>
      <c r="P11" s="57" t="str">
        <f t="shared" ref="P11:P74" si="0">IF(ISBLANK(B11),A11,B11)</f>
        <v>Strategy</v>
      </c>
    </row>
    <row r="12" spans="1:23" ht="22.5">
      <c r="A12" s="62" t="s">
        <v>14</v>
      </c>
      <c r="B12" s="85" t="s">
        <v>115</v>
      </c>
      <c r="C12" s="86"/>
      <c r="D12" s="45">
        <v>0.03</v>
      </c>
      <c r="E12" s="24"/>
      <c r="F12" s="19">
        <f>$D12*E12*100</f>
        <v>0</v>
      </c>
      <c r="G12" s="24"/>
      <c r="H12" s="19">
        <f>$D12*G12*100</f>
        <v>0</v>
      </c>
      <c r="I12" s="24"/>
      <c r="J12" s="19">
        <f>$D12*I12*100</f>
        <v>0</v>
      </c>
      <c r="K12" s="24"/>
      <c r="L12" s="19">
        <f>$D12*K12*100</f>
        <v>0</v>
      </c>
      <c r="M12" s="24"/>
      <c r="N12" s="63">
        <f>$D12*M12*100</f>
        <v>0</v>
      </c>
      <c r="P12" s="12" t="str">
        <f t="shared" si="0"/>
        <v>Interpretation of the objectives in the ToRs, critical examination of tasks</v>
      </c>
    </row>
    <row r="13" spans="1:23" ht="22.5">
      <c r="A13" s="64" t="s">
        <v>15</v>
      </c>
      <c r="B13" s="87" t="s">
        <v>116</v>
      </c>
      <c r="C13" s="88"/>
      <c r="D13" s="46">
        <v>0.05</v>
      </c>
      <c r="E13" s="25"/>
      <c r="F13" s="20">
        <f>$D13*E13*100</f>
        <v>0</v>
      </c>
      <c r="G13" s="25"/>
      <c r="H13" s="20">
        <f>$D13*G13*100</f>
        <v>0</v>
      </c>
      <c r="I13" s="25"/>
      <c r="J13" s="20">
        <f>$D13*I13*100</f>
        <v>0</v>
      </c>
      <c r="K13" s="25"/>
      <c r="L13" s="20">
        <f>$D13*K13*100</f>
        <v>0</v>
      </c>
      <c r="M13" s="25"/>
      <c r="N13" s="65">
        <f>$D13*M13*100</f>
        <v>0</v>
      </c>
      <c r="P13" s="12" t="str">
        <f t="shared" si="0"/>
        <v>Description and justification of the contractor's strategy for delivering the services put out to tender.</v>
      </c>
    </row>
    <row r="14" spans="1:23" s="10" customFormat="1">
      <c r="A14" s="110" t="s">
        <v>117</v>
      </c>
      <c r="B14" s="110"/>
      <c r="C14" s="111"/>
      <c r="D14" s="47">
        <f>SUM(D12:D13)</f>
        <v>0.08</v>
      </c>
      <c r="E14" s="41"/>
      <c r="F14" s="21">
        <f>SUM(F12:F13)</f>
        <v>0</v>
      </c>
      <c r="G14" s="41"/>
      <c r="H14" s="21">
        <f>SUM(H12:H13)</f>
        <v>0</v>
      </c>
      <c r="I14" s="41"/>
      <c r="J14" s="21">
        <f>SUM(J12:J13)</f>
        <v>0</v>
      </c>
      <c r="K14" s="41"/>
      <c r="L14" s="21">
        <f>SUM(L12:L13)</f>
        <v>0</v>
      </c>
      <c r="M14" s="41"/>
      <c r="N14" s="66">
        <f>SUM(N12:N13)</f>
        <v>0</v>
      </c>
      <c r="P14" s="57" t="str">
        <f t="shared" si="0"/>
        <v>Interim total 1.1</v>
      </c>
    </row>
    <row r="15" spans="1:23">
      <c r="A15" s="67" t="s">
        <v>10</v>
      </c>
      <c r="B15" s="89" t="s">
        <v>118</v>
      </c>
      <c r="C15" s="90"/>
      <c r="D15" s="27"/>
      <c r="E15" s="23"/>
      <c r="F15" s="30"/>
      <c r="G15" s="23"/>
      <c r="H15" s="30"/>
      <c r="I15" s="23"/>
      <c r="J15" s="30"/>
      <c r="K15" s="23"/>
      <c r="L15" s="30"/>
      <c r="M15" s="23"/>
      <c r="N15" s="68"/>
      <c r="P15" s="57" t="str">
        <f t="shared" si="0"/>
        <v>Cooperation</v>
      </c>
    </row>
    <row r="16" spans="1:23" ht="22.5">
      <c r="A16" s="62" t="s">
        <v>23</v>
      </c>
      <c r="B16" s="85" t="s">
        <v>119</v>
      </c>
      <c r="C16" s="86"/>
      <c r="D16" s="45">
        <v>0.02</v>
      </c>
      <c r="E16" s="24"/>
      <c r="F16" s="19">
        <f>$D16*E16*100</f>
        <v>0</v>
      </c>
      <c r="G16" s="24"/>
      <c r="H16" s="19">
        <f>$D16*G16*100</f>
        <v>0</v>
      </c>
      <c r="I16" s="24"/>
      <c r="J16" s="19">
        <f>$D16*I16*100</f>
        <v>0</v>
      </c>
      <c r="K16" s="24"/>
      <c r="L16" s="19">
        <f>$D16*K16*100</f>
        <v>0</v>
      </c>
      <c r="M16" s="24"/>
      <c r="N16" s="63">
        <f>$D16*M16*100</f>
        <v>0</v>
      </c>
      <c r="P16" s="12" t="str">
        <f t="shared" si="0"/>
        <v>Presentation and interaction between the relevant actors in the contractor's area of responsibility</v>
      </c>
    </row>
    <row r="17" spans="1:16" ht="22.5">
      <c r="A17" s="62" t="s">
        <v>24</v>
      </c>
      <c r="B17" s="87" t="s">
        <v>120</v>
      </c>
      <c r="C17" s="88"/>
      <c r="D17" s="45">
        <v>0.02</v>
      </c>
      <c r="E17" s="24"/>
      <c r="F17" s="20">
        <f>$D17*E17*100</f>
        <v>0</v>
      </c>
      <c r="G17" s="24"/>
      <c r="H17" s="20">
        <f>$D17*G17*100</f>
        <v>0</v>
      </c>
      <c r="I17" s="24"/>
      <c r="J17" s="20">
        <f>$D17*I17*100</f>
        <v>0</v>
      </c>
      <c r="K17" s="24"/>
      <c r="L17" s="20">
        <f>$D17*K17*100</f>
        <v>0</v>
      </c>
      <c r="M17" s="24"/>
      <c r="N17" s="65">
        <f>$D17*M17*100</f>
        <v>0</v>
      </c>
      <c r="P17" s="12" t="str">
        <f t="shared" si="0"/>
        <v>Strategy for establishing cooperation and then cooperating with the relevant actors</v>
      </c>
    </row>
    <row r="18" spans="1:16" s="10" customFormat="1">
      <c r="A18" s="110" t="s">
        <v>122</v>
      </c>
      <c r="B18" s="110"/>
      <c r="C18" s="111"/>
      <c r="D18" s="47">
        <f>SUM(D16:D17)</f>
        <v>0.04</v>
      </c>
      <c r="E18" s="41"/>
      <c r="F18" s="21">
        <f>SUM(F16:F17)</f>
        <v>0</v>
      </c>
      <c r="G18" s="41"/>
      <c r="H18" s="21">
        <f>SUM(H16:H17)</f>
        <v>0</v>
      </c>
      <c r="I18" s="41"/>
      <c r="J18" s="21">
        <f>SUM(J16:J17)</f>
        <v>0</v>
      </c>
      <c r="K18" s="41"/>
      <c r="L18" s="21">
        <f>SUM(L16:L17)</f>
        <v>0</v>
      </c>
      <c r="M18" s="41"/>
      <c r="N18" s="66">
        <f>SUM(N16:N17)</f>
        <v>0</v>
      </c>
      <c r="P18" s="57" t="str">
        <f t="shared" si="0"/>
        <v>Interim total 1.2</v>
      </c>
    </row>
    <row r="19" spans="1:16">
      <c r="A19" s="67" t="s">
        <v>11</v>
      </c>
      <c r="B19" s="89" t="s">
        <v>124</v>
      </c>
      <c r="C19" s="90"/>
      <c r="D19" s="27"/>
      <c r="E19" s="23"/>
      <c r="F19" s="30"/>
      <c r="G19" s="23"/>
      <c r="H19" s="30"/>
      <c r="I19" s="23"/>
      <c r="J19" s="30"/>
      <c r="K19" s="23"/>
      <c r="L19" s="30"/>
      <c r="M19" s="23"/>
      <c r="N19" s="68"/>
      <c r="P19" s="57" t="str">
        <f t="shared" si="0"/>
        <v>Steering structure</v>
      </c>
    </row>
    <row r="20" spans="1:16" ht="22.5">
      <c r="A20" s="62" t="s">
        <v>20</v>
      </c>
      <c r="B20" s="85" t="s">
        <v>125</v>
      </c>
      <c r="C20" s="86"/>
      <c r="D20" s="45">
        <v>0.01</v>
      </c>
      <c r="E20" s="24"/>
      <c r="F20" s="19">
        <f>$D20*E20*100</f>
        <v>0</v>
      </c>
      <c r="G20" s="24"/>
      <c r="H20" s="19">
        <f>$D20*G20*100</f>
        <v>0</v>
      </c>
      <c r="I20" s="24"/>
      <c r="J20" s="19">
        <f>$D20*I20*100</f>
        <v>0</v>
      </c>
      <c r="K20" s="24"/>
      <c r="L20" s="19">
        <f>$D20*K20*100</f>
        <v>0</v>
      </c>
      <c r="M20" s="24"/>
      <c r="N20" s="63">
        <f>$D20*M20*100</f>
        <v>0</v>
      </c>
      <c r="P20" s="12" t="str">
        <f t="shared" si="0"/>
        <v>Approach and procedure for steering the measures with the project partners</v>
      </c>
    </row>
    <row r="21" spans="1:16" ht="22.5">
      <c r="A21" s="62" t="s">
        <v>61</v>
      </c>
      <c r="B21" s="87" t="s">
        <v>126</v>
      </c>
      <c r="C21" s="88"/>
      <c r="D21" s="45">
        <v>0.02</v>
      </c>
      <c r="E21" s="24"/>
      <c r="F21" s="20">
        <f>$D21*E21*100</f>
        <v>0</v>
      </c>
      <c r="G21" s="24"/>
      <c r="H21" s="20">
        <f>$D21*G21*100</f>
        <v>0</v>
      </c>
      <c r="I21" s="24"/>
      <c r="J21" s="20">
        <f>$D21*I21*100</f>
        <v>0</v>
      </c>
      <c r="K21" s="24"/>
      <c r="L21" s="20">
        <f>$D21*K21*100</f>
        <v>0</v>
      </c>
      <c r="M21" s="24"/>
      <c r="N21" s="65">
        <f>$D21*M21*100</f>
        <v>0</v>
      </c>
      <c r="P21" s="12" t="str">
        <f t="shared" si="0"/>
        <v>Description of contractor's contribution to results monitoring and the associated challenges</v>
      </c>
    </row>
    <row r="22" spans="1:16" s="10" customFormat="1">
      <c r="A22" s="110" t="s">
        <v>123</v>
      </c>
      <c r="B22" s="110"/>
      <c r="C22" s="111"/>
      <c r="D22" s="47">
        <f>SUM(D20:D21)</f>
        <v>0.03</v>
      </c>
      <c r="E22" s="41"/>
      <c r="F22" s="21">
        <f>SUM(F20:F21)</f>
        <v>0</v>
      </c>
      <c r="G22" s="41"/>
      <c r="H22" s="21">
        <f>SUM(H20:H21)</f>
        <v>0</v>
      </c>
      <c r="I22" s="41"/>
      <c r="J22" s="21">
        <f>SUM(J20:J21)</f>
        <v>0</v>
      </c>
      <c r="K22" s="41"/>
      <c r="L22" s="21">
        <f>SUM(L20:L21)</f>
        <v>0</v>
      </c>
      <c r="M22" s="41"/>
      <c r="N22" s="66">
        <f>SUM(N20:N21)</f>
        <v>0</v>
      </c>
      <c r="P22" s="57" t="str">
        <f t="shared" si="0"/>
        <v>Interim total 1.3</v>
      </c>
    </row>
    <row r="23" spans="1:16">
      <c r="A23" s="67" t="s">
        <v>12</v>
      </c>
      <c r="B23" s="89" t="s">
        <v>127</v>
      </c>
      <c r="C23" s="90"/>
      <c r="D23" s="27"/>
      <c r="E23" s="23"/>
      <c r="F23" s="30"/>
      <c r="G23" s="23"/>
      <c r="H23" s="30"/>
      <c r="I23" s="23"/>
      <c r="J23" s="30"/>
      <c r="K23" s="23"/>
      <c r="L23" s="30"/>
      <c r="M23" s="23"/>
      <c r="N23" s="68"/>
      <c r="P23" s="57" t="str">
        <f t="shared" si="0"/>
        <v>Processes</v>
      </c>
    </row>
    <row r="24" spans="1:16" ht="22.5">
      <c r="A24" s="62" t="s">
        <v>18</v>
      </c>
      <c r="B24" s="85" t="s">
        <v>128</v>
      </c>
      <c r="C24" s="86"/>
      <c r="D24" s="45">
        <v>0.04</v>
      </c>
      <c r="E24" s="24"/>
      <c r="F24" s="19">
        <f>$D24*E24*100</f>
        <v>0</v>
      </c>
      <c r="G24" s="24"/>
      <c r="H24" s="19">
        <f>$D24*G24*100</f>
        <v>0</v>
      </c>
      <c r="I24" s="24"/>
      <c r="J24" s="19">
        <f>$D24*I24*100</f>
        <v>0</v>
      </c>
      <c r="K24" s="24"/>
      <c r="L24" s="19">
        <f>$D24*K24*100</f>
        <v>0</v>
      </c>
      <c r="M24" s="24"/>
      <c r="N24" s="63">
        <f>$D24*M24*100</f>
        <v>0</v>
      </c>
      <c r="P24" s="12" t="str">
        <f t="shared" si="0"/>
        <v>Presentation and explanation of the implementation plan: work steps, milestones, schedule</v>
      </c>
    </row>
    <row r="25" spans="1:16" ht="22.5">
      <c r="A25" s="62" t="s">
        <v>19</v>
      </c>
      <c r="B25" s="87" t="s">
        <v>129</v>
      </c>
      <c r="C25" s="88"/>
      <c r="D25" s="45">
        <v>0.02</v>
      </c>
      <c r="E25" s="24"/>
      <c r="F25" s="20">
        <f>$D25*E25*100</f>
        <v>0</v>
      </c>
      <c r="G25" s="24"/>
      <c r="H25" s="20">
        <f>$D25*G25*100</f>
        <v>0</v>
      </c>
      <c r="I25" s="24"/>
      <c r="J25" s="20">
        <f>$D25*I25*100</f>
        <v>0</v>
      </c>
      <c r="K25" s="24"/>
      <c r="L25" s="20">
        <f>$D25*K25*100</f>
        <v>0</v>
      </c>
      <c r="M25" s="24"/>
      <c r="N25" s="65">
        <f>$D25*M25*100</f>
        <v>0</v>
      </c>
      <c r="P25" s="12" t="str">
        <f t="shared" si="0"/>
        <v>Presentation and explanation of the integration of the partner contributions</v>
      </c>
    </row>
    <row r="26" spans="1:16" s="10" customFormat="1">
      <c r="A26" s="110" t="s">
        <v>130</v>
      </c>
      <c r="B26" s="110"/>
      <c r="C26" s="111"/>
      <c r="D26" s="47">
        <f>SUM(D24:D25)</f>
        <v>0.06</v>
      </c>
      <c r="E26" s="41"/>
      <c r="F26" s="21">
        <f>SUM(F24:F25)</f>
        <v>0</v>
      </c>
      <c r="G26" s="41"/>
      <c r="H26" s="21">
        <f>SUM(H24:H25)</f>
        <v>0</v>
      </c>
      <c r="I26" s="41"/>
      <c r="J26" s="21">
        <f>SUM(J24:J25)</f>
        <v>0</v>
      </c>
      <c r="K26" s="41"/>
      <c r="L26" s="21">
        <f>SUM(L24:L25)</f>
        <v>0</v>
      </c>
      <c r="M26" s="41"/>
      <c r="N26" s="66">
        <f>SUM(N24:N25)</f>
        <v>0</v>
      </c>
      <c r="P26" s="57" t="str">
        <f t="shared" si="0"/>
        <v>Interim total 1.4</v>
      </c>
    </row>
    <row r="27" spans="1:16">
      <c r="A27" s="67" t="s">
        <v>13</v>
      </c>
      <c r="B27" s="89" t="s">
        <v>131</v>
      </c>
      <c r="C27" s="90"/>
      <c r="D27" s="27"/>
      <c r="E27" s="23"/>
      <c r="F27" s="30"/>
      <c r="G27" s="23"/>
      <c r="H27" s="30"/>
      <c r="I27" s="23"/>
      <c r="J27" s="30"/>
      <c r="K27" s="23"/>
      <c r="L27" s="30"/>
      <c r="M27" s="23"/>
      <c r="N27" s="68"/>
      <c r="P27" s="57" t="str">
        <f t="shared" si="0"/>
        <v>Learning and innovation</v>
      </c>
    </row>
    <row r="28" spans="1:16" ht="22.5">
      <c r="A28" s="62" t="s">
        <v>21</v>
      </c>
      <c r="B28" s="85" t="s">
        <v>132</v>
      </c>
      <c r="C28" s="86"/>
      <c r="D28" s="45">
        <v>0.01</v>
      </c>
      <c r="E28" s="24"/>
      <c r="F28" s="19">
        <f>$D28*E28*100</f>
        <v>0</v>
      </c>
      <c r="G28" s="24"/>
      <c r="H28" s="19">
        <f>$D28*G28*100</f>
        <v>0</v>
      </c>
      <c r="I28" s="24"/>
      <c r="J28" s="19">
        <f>$D28*I28*100</f>
        <v>0</v>
      </c>
      <c r="K28" s="24"/>
      <c r="L28" s="19">
        <f>$D28*K28*100</f>
        <v>0</v>
      </c>
      <c r="M28" s="24"/>
      <c r="N28" s="63">
        <f>$D28*M28*100</f>
        <v>0</v>
      </c>
      <c r="P28" s="12" t="str">
        <f t="shared" si="0"/>
        <v>Contractor's contribution to knowledge management at the partner and at GIZ</v>
      </c>
    </row>
    <row r="29" spans="1:16" ht="22.5">
      <c r="A29" s="62" t="s">
        <v>22</v>
      </c>
      <c r="B29" s="87" t="s">
        <v>133</v>
      </c>
      <c r="C29" s="88"/>
      <c r="D29" s="45">
        <v>0.02</v>
      </c>
      <c r="E29" s="24"/>
      <c r="F29" s="20">
        <f>$D29*E29*100</f>
        <v>0</v>
      </c>
      <c r="G29" s="24"/>
      <c r="H29" s="20">
        <f>$D29*G29*100</f>
        <v>0</v>
      </c>
      <c r="I29" s="24"/>
      <c r="J29" s="20">
        <f>$D29*I29*100</f>
        <v>0</v>
      </c>
      <c r="K29" s="24"/>
      <c r="L29" s="20">
        <f>$D29*K29*100</f>
        <v>0</v>
      </c>
      <c r="M29" s="24"/>
      <c r="N29" s="65">
        <f>$D29*M29*100</f>
        <v>0</v>
      </c>
      <c r="P29" s="12" t="str">
        <f t="shared" si="0"/>
        <v>Presentation and explanation of the measures undertaken by the contractor to promote scaling-up effects</v>
      </c>
    </row>
    <row r="30" spans="1:16" s="10" customFormat="1">
      <c r="A30" s="110" t="s">
        <v>134</v>
      </c>
      <c r="B30" s="110"/>
      <c r="C30" s="111"/>
      <c r="D30" s="47">
        <f>SUM(D28:D29)</f>
        <v>0.03</v>
      </c>
      <c r="E30" s="41"/>
      <c r="F30" s="21">
        <f>SUM(F28:F29)</f>
        <v>0</v>
      </c>
      <c r="G30" s="41"/>
      <c r="H30" s="21">
        <f>SUM(H28:H29)</f>
        <v>0</v>
      </c>
      <c r="I30" s="41"/>
      <c r="J30" s="21">
        <f>SUM(J28:J29)</f>
        <v>0</v>
      </c>
      <c r="K30" s="41"/>
      <c r="L30" s="21">
        <f>SUM(L28:L29)</f>
        <v>0</v>
      </c>
      <c r="M30" s="41"/>
      <c r="N30" s="66">
        <f>SUM(N28:N29)</f>
        <v>0</v>
      </c>
      <c r="P30" s="57" t="str">
        <f t="shared" si="0"/>
        <v>Interim total 1.5</v>
      </c>
    </row>
    <row r="31" spans="1:16">
      <c r="A31" s="67" t="s">
        <v>58</v>
      </c>
      <c r="B31" s="89" t="s">
        <v>135</v>
      </c>
      <c r="C31" s="90"/>
      <c r="D31" s="27"/>
      <c r="E31" s="23"/>
      <c r="F31" s="30"/>
      <c r="G31" s="23"/>
      <c r="H31" s="30"/>
      <c r="I31" s="23"/>
      <c r="J31" s="30"/>
      <c r="K31" s="23"/>
      <c r="L31" s="30"/>
      <c r="M31" s="23"/>
      <c r="N31" s="68"/>
      <c r="P31" s="57" t="str">
        <f t="shared" si="0"/>
        <v>Project management of the contractor</v>
      </c>
    </row>
    <row r="32" spans="1:16">
      <c r="A32" s="62" t="s">
        <v>59</v>
      </c>
      <c r="B32" s="85" t="s">
        <v>136</v>
      </c>
      <c r="C32" s="86"/>
      <c r="D32" s="45">
        <v>0.02</v>
      </c>
      <c r="E32" s="24"/>
      <c r="F32" s="19">
        <f>$D32*E32*100</f>
        <v>0</v>
      </c>
      <c r="G32" s="24"/>
      <c r="H32" s="19">
        <f>$D32*G32*100</f>
        <v>0</v>
      </c>
      <c r="I32" s="24"/>
      <c r="J32" s="19">
        <f>$D32*I32*100</f>
        <v>0</v>
      </c>
      <c r="K32" s="24"/>
      <c r="L32" s="19">
        <f>$D32*K32*100</f>
        <v>0</v>
      </c>
      <c r="M32" s="24"/>
      <c r="N32" s="63">
        <f>$D32*M32*100</f>
        <v>0</v>
      </c>
      <c r="P32" s="12" t="str">
        <f t="shared" si="0"/>
        <v>Approach and procedure for coordination with/in GIZ project</v>
      </c>
    </row>
    <row r="33" spans="1:16" ht="22.5">
      <c r="A33" s="62" t="s">
        <v>92</v>
      </c>
      <c r="B33" s="150" t="s">
        <v>137</v>
      </c>
      <c r="C33" s="151"/>
      <c r="D33" s="45">
        <v>0.02</v>
      </c>
      <c r="E33" s="24"/>
      <c r="F33" s="19">
        <f>$D33*E33*100</f>
        <v>0</v>
      </c>
      <c r="G33" s="24"/>
      <c r="H33" s="19">
        <f>$D33*G33*100</f>
        <v>0</v>
      </c>
      <c r="I33" s="24"/>
      <c r="J33" s="19">
        <f>$D33*I33*100</f>
        <v>0</v>
      </c>
      <c r="K33" s="24"/>
      <c r="L33" s="19">
        <f>$D33*K33*100</f>
        <v>0</v>
      </c>
      <c r="M33" s="24"/>
      <c r="N33" s="63">
        <f>$D33*M33*100</f>
        <v>0</v>
      </c>
      <c r="P33" s="12" t="str">
        <f t="shared" si="0"/>
        <v>Personnel assignment plan (who, when, what work steps) incl. explanation and specification of expert months</v>
      </c>
    </row>
    <row r="34" spans="1:16" ht="22.5">
      <c r="A34" s="62" t="s">
        <v>60</v>
      </c>
      <c r="B34" s="139" t="s">
        <v>138</v>
      </c>
      <c r="C34" s="140"/>
      <c r="D34" s="45">
        <v>0.02</v>
      </c>
      <c r="E34" s="24"/>
      <c r="F34" s="20">
        <f>$D34*E34*100</f>
        <v>0</v>
      </c>
      <c r="G34" s="24"/>
      <c r="H34" s="20">
        <f>$D34*G34*100</f>
        <v>0</v>
      </c>
      <c r="I34" s="24"/>
      <c r="J34" s="20">
        <f>$D34*I34*100</f>
        <v>0</v>
      </c>
      <c r="K34" s="24"/>
      <c r="L34" s="20">
        <f>$D34*K34*100</f>
        <v>0</v>
      </c>
      <c r="M34" s="24"/>
      <c r="N34" s="65">
        <f>$D34*M34*100</f>
        <v>0</v>
      </c>
      <c r="P34" s="12" t="str">
        <f t="shared" si="0"/>
        <v>Contractor's backstopping strategy (incl. CVs of the technical and administrative backstopper)</v>
      </c>
    </row>
    <row r="35" spans="1:16" s="10" customFormat="1">
      <c r="A35" s="110" t="s">
        <v>139</v>
      </c>
      <c r="B35" s="110"/>
      <c r="C35" s="111"/>
      <c r="D35" s="47">
        <f>SUM(D32:D34)</f>
        <v>0.06</v>
      </c>
      <c r="E35" s="41"/>
      <c r="F35" s="21">
        <f>SUM(F32:F34)</f>
        <v>0</v>
      </c>
      <c r="G35" s="41"/>
      <c r="H35" s="21">
        <f>SUM(H32:H34)</f>
        <v>0</v>
      </c>
      <c r="I35" s="41"/>
      <c r="J35" s="21">
        <f>SUM(J32:J34)</f>
        <v>0</v>
      </c>
      <c r="K35" s="41"/>
      <c r="L35" s="21">
        <f>SUM(L32:L34)</f>
        <v>0</v>
      </c>
      <c r="M35" s="41"/>
      <c r="N35" s="66">
        <f>SUM(N32:N34)</f>
        <v>0</v>
      </c>
      <c r="P35" s="57" t="str">
        <f t="shared" si="0"/>
        <v>Interim total 1.6</v>
      </c>
    </row>
    <row r="36" spans="1:16">
      <c r="A36" s="76" t="s">
        <v>62</v>
      </c>
      <c r="B36" s="94" t="s">
        <v>140</v>
      </c>
      <c r="C36" s="95"/>
      <c r="D36" s="77">
        <v>0</v>
      </c>
      <c r="E36" s="78"/>
      <c r="F36" s="21">
        <f>$D36*E36*100</f>
        <v>0</v>
      </c>
      <c r="G36" s="78"/>
      <c r="H36" s="21">
        <f>$D36*G36*100</f>
        <v>0</v>
      </c>
      <c r="I36" s="78"/>
      <c r="J36" s="21">
        <f>$D36*I36*100</f>
        <v>0</v>
      </c>
      <c r="K36" s="78"/>
      <c r="L36" s="21">
        <f>$D36*K36*100</f>
        <v>0</v>
      </c>
      <c r="M36" s="78"/>
      <c r="N36" s="66">
        <f>$D36*M36*100</f>
        <v>0</v>
      </c>
      <c r="P36" s="57" t="str">
        <f t="shared" si="0"/>
        <v>Further requirements</v>
      </c>
    </row>
    <row r="37" spans="1:16">
      <c r="A37" s="118" t="s">
        <v>141</v>
      </c>
      <c r="B37" s="118"/>
      <c r="C37" s="119"/>
      <c r="D37" s="48">
        <f>SUM(D14,D18,D22,D26,D30,D35,D36)</f>
        <v>0.3</v>
      </c>
      <c r="E37" s="28"/>
      <c r="F37" s="29">
        <f>SUM(F14,F18,F22,F26,F30,F35,F36)</f>
        <v>0</v>
      </c>
      <c r="G37" s="28"/>
      <c r="H37" s="29">
        <f>SUM(H14,H18,H22,H26,H30,H35,H36)</f>
        <v>0</v>
      </c>
      <c r="I37" s="28"/>
      <c r="J37" s="29">
        <f>SUM(J14,J18,J22,J26,J30,J35,J36)</f>
        <v>0</v>
      </c>
      <c r="K37" s="28"/>
      <c r="L37" s="29">
        <f>SUM(L14,L18,L22,L26,L30,L35,L36)</f>
        <v>0</v>
      </c>
      <c r="M37" s="28"/>
      <c r="N37" s="69">
        <f>SUM(N14,N18,N22,N26,N30,N35,N36)</f>
        <v>0</v>
      </c>
      <c r="P37" s="57" t="str">
        <f t="shared" si="0"/>
        <v>Total 1</v>
      </c>
    </row>
    <row r="38" spans="1:16" s="10" customFormat="1" ht="12.75">
      <c r="A38" s="60" t="s">
        <v>94</v>
      </c>
      <c r="B38" s="104" t="s">
        <v>142</v>
      </c>
      <c r="C38" s="105"/>
      <c r="D38" s="105"/>
      <c r="E38" s="105"/>
      <c r="F38" s="105"/>
      <c r="G38" s="105"/>
      <c r="H38" s="105"/>
      <c r="I38" s="105"/>
      <c r="J38" s="105"/>
      <c r="K38" s="105"/>
      <c r="L38" s="105"/>
      <c r="M38" s="105"/>
      <c r="N38" s="105"/>
      <c r="P38" s="57" t="str">
        <f t="shared" si="0"/>
        <v>Assessment of proposed staff</v>
      </c>
    </row>
    <row r="39" spans="1:16">
      <c r="A39" s="72" t="s">
        <v>4</v>
      </c>
      <c r="B39" s="102" t="s">
        <v>143</v>
      </c>
      <c r="C39" s="103"/>
      <c r="D39" s="54"/>
      <c r="E39" s="35"/>
      <c r="F39" s="30"/>
      <c r="G39" s="35"/>
      <c r="H39" s="30"/>
      <c r="I39" s="35"/>
      <c r="J39" s="30"/>
      <c r="K39" s="35"/>
      <c r="L39" s="30"/>
      <c r="M39" s="35"/>
      <c r="N39" s="68"/>
      <c r="P39" s="57" t="str">
        <f t="shared" si="0"/>
        <v>Team leader (in accordance with ToR provisions/criteria)</v>
      </c>
    </row>
    <row r="40" spans="1:16" ht="22.5">
      <c r="A40" s="70" t="s">
        <v>75</v>
      </c>
      <c r="B40" s="96" t="s">
        <v>198</v>
      </c>
      <c r="C40" s="97"/>
      <c r="D40" s="45">
        <v>0.03</v>
      </c>
      <c r="E40" s="24"/>
      <c r="F40" s="19">
        <f t="shared" ref="F40:H46" si="1">$D40*E40*100</f>
        <v>0</v>
      </c>
      <c r="G40" s="24"/>
      <c r="H40" s="19">
        <f t="shared" si="1"/>
        <v>0</v>
      </c>
      <c r="I40" s="24"/>
      <c r="J40" s="19">
        <f t="shared" ref="J40" si="2">$D40*I40*100</f>
        <v>0</v>
      </c>
      <c r="K40" s="24"/>
      <c r="L40" s="19">
        <f t="shared" ref="L40" si="3">$D40*K40*100</f>
        <v>0</v>
      </c>
      <c r="M40" s="24"/>
      <c r="N40" s="63">
        <f t="shared" ref="N40" si="4">$D40*M40*100</f>
        <v>0</v>
      </c>
      <c r="P40" s="12" t="str">
        <f t="shared" si="0"/>
        <v>- Qualifications- Post Graduation in a relevant field (Management/Engineering in development sector related field)</v>
      </c>
    </row>
    <row r="41" spans="1:16">
      <c r="A41" s="70" t="s">
        <v>76</v>
      </c>
      <c r="B41" s="96" t="s">
        <v>194</v>
      </c>
      <c r="C41" s="97"/>
      <c r="D41" s="45">
        <v>0.02</v>
      </c>
      <c r="E41" s="24"/>
      <c r="F41" s="19">
        <f t="shared" si="1"/>
        <v>0</v>
      </c>
      <c r="G41" s="24"/>
      <c r="H41" s="19">
        <f t="shared" si="1"/>
        <v>0</v>
      </c>
      <c r="I41" s="24"/>
      <c r="J41" s="19">
        <f t="shared" ref="J41" si="5">$D41*I41*100</f>
        <v>0</v>
      </c>
      <c r="K41" s="24"/>
      <c r="L41" s="19">
        <f t="shared" ref="L41" si="6">$D41*K41*100</f>
        <v>0</v>
      </c>
      <c r="M41" s="24"/>
      <c r="N41" s="63">
        <f t="shared" ref="N41" si="7">$D41*M41*100</f>
        <v>0</v>
      </c>
      <c r="P41" s="12" t="str">
        <f t="shared" si="0"/>
        <v>- Language- Good business language skills in English</v>
      </c>
    </row>
    <row r="42" spans="1:16" ht="33.75">
      <c r="A42" s="71" t="s">
        <v>77</v>
      </c>
      <c r="B42" s="106" t="s">
        <v>199</v>
      </c>
      <c r="C42" s="107"/>
      <c r="D42" s="45">
        <v>0.06</v>
      </c>
      <c r="E42" s="24"/>
      <c r="F42" s="19">
        <f t="shared" si="1"/>
        <v>0</v>
      </c>
      <c r="G42" s="24"/>
      <c r="H42" s="19">
        <f t="shared" si="1"/>
        <v>0</v>
      </c>
      <c r="I42" s="24"/>
      <c r="J42" s="19">
        <f t="shared" ref="J42" si="8">$D42*I42*100</f>
        <v>0</v>
      </c>
      <c r="K42" s="24"/>
      <c r="L42" s="19">
        <f t="shared" ref="L42" si="9">$D42*K42*100</f>
        <v>0</v>
      </c>
      <c r="M42" s="24"/>
      <c r="N42" s="63">
        <f t="shared" ref="N42" si="10">$D42*M42*100</f>
        <v>0</v>
      </c>
      <c r="P42" s="12" t="str">
        <f t="shared" si="0"/>
        <v xml:space="preserve">- General professional experience- 20 years of professional experience in the development sector with a particular focus on the RE sector </v>
      </c>
    </row>
    <row r="43" spans="1:16" ht="22.5">
      <c r="A43" s="70" t="s">
        <v>78</v>
      </c>
      <c r="B43" s="106" t="s">
        <v>200</v>
      </c>
      <c r="C43" s="107"/>
      <c r="D43" s="45">
        <v>0.08</v>
      </c>
      <c r="E43" s="24"/>
      <c r="F43" s="19">
        <f t="shared" si="1"/>
        <v>0</v>
      </c>
      <c r="G43" s="24"/>
      <c r="H43" s="19">
        <f t="shared" si="1"/>
        <v>0</v>
      </c>
      <c r="I43" s="24"/>
      <c r="J43" s="19">
        <f t="shared" ref="J43" si="11">$D43*I43*100</f>
        <v>0</v>
      </c>
      <c r="K43" s="24"/>
      <c r="L43" s="19">
        <f t="shared" ref="L43" si="12">$D43*K43*100</f>
        <v>0</v>
      </c>
      <c r="M43" s="24"/>
      <c r="N43" s="63">
        <f t="shared" ref="N43" si="13">$D43*M43*100</f>
        <v>0</v>
      </c>
      <c r="P43" s="12" t="str">
        <f t="shared" si="0"/>
        <v>- Specific professional experience- 5 years in the solar irrigation system</v>
      </c>
    </row>
    <row r="44" spans="1:16" ht="45">
      <c r="A44" s="70" t="s">
        <v>79</v>
      </c>
      <c r="B44" s="96" t="s">
        <v>201</v>
      </c>
      <c r="C44" s="97"/>
      <c r="D44" s="45">
        <v>0.08</v>
      </c>
      <c r="E44" s="24"/>
      <c r="F44" s="19">
        <f t="shared" si="1"/>
        <v>0</v>
      </c>
      <c r="G44" s="24"/>
      <c r="H44" s="19">
        <f t="shared" si="1"/>
        <v>0</v>
      </c>
      <c r="I44" s="24"/>
      <c r="J44" s="19">
        <f t="shared" ref="J44" si="14">$D44*I44*100</f>
        <v>0</v>
      </c>
      <c r="K44" s="24"/>
      <c r="L44" s="19">
        <f t="shared" ref="L44" si="15">$D44*K44*100</f>
        <v>0</v>
      </c>
      <c r="M44" s="24"/>
      <c r="N44" s="63">
        <f t="shared" ref="N44" si="16">$D44*M44*100</f>
        <v>0</v>
      </c>
      <c r="P44" s="12" t="str">
        <f t="shared" si="0"/>
        <v>- Leadership/management experience- 10 years of management/leadership experience as a project team leader or manager in a company and working closely with the government department.</v>
      </c>
    </row>
    <row r="45" spans="1:16">
      <c r="A45" s="70" t="s">
        <v>80</v>
      </c>
      <c r="B45" s="106" t="s">
        <v>149</v>
      </c>
      <c r="C45" s="107"/>
      <c r="D45" s="45">
        <v>0</v>
      </c>
      <c r="E45" s="24"/>
      <c r="F45" s="19">
        <f t="shared" si="1"/>
        <v>0</v>
      </c>
      <c r="G45" s="24"/>
      <c r="H45" s="19">
        <f t="shared" si="1"/>
        <v>0</v>
      </c>
      <c r="I45" s="24"/>
      <c r="J45" s="19">
        <f t="shared" ref="J45" si="17">$D45*I45*100</f>
        <v>0</v>
      </c>
      <c r="K45" s="24"/>
      <c r="L45" s="19">
        <f t="shared" ref="L45" si="18">$D45*K45*100</f>
        <v>0</v>
      </c>
      <c r="M45" s="24"/>
      <c r="N45" s="63">
        <f t="shared" ref="N45" si="19">$D45*M45*100</f>
        <v>0</v>
      </c>
      <c r="P45" s="12" t="str">
        <f t="shared" si="0"/>
        <v>- Regional experience</v>
      </c>
    </row>
    <row r="46" spans="1:16">
      <c r="A46" s="70" t="s">
        <v>81</v>
      </c>
      <c r="B46" s="141" t="s">
        <v>150</v>
      </c>
      <c r="C46" s="142"/>
      <c r="D46" s="45">
        <v>0</v>
      </c>
      <c r="E46" s="24"/>
      <c r="F46" s="19">
        <f t="shared" si="1"/>
        <v>0</v>
      </c>
      <c r="G46" s="24"/>
      <c r="H46" s="19">
        <f t="shared" si="1"/>
        <v>0</v>
      </c>
      <c r="I46" s="24"/>
      <c r="J46" s="19">
        <f t="shared" ref="J46" si="20">$D46*I46*100</f>
        <v>0</v>
      </c>
      <c r="K46" s="24"/>
      <c r="L46" s="19">
        <f t="shared" ref="L46" si="21">$D46*K46*100</f>
        <v>0</v>
      </c>
      <c r="M46" s="24"/>
      <c r="N46" s="63">
        <f t="shared" ref="N46" si="22">$D46*M46*100</f>
        <v>0</v>
      </c>
      <c r="P46" s="12" t="str">
        <f t="shared" si="0"/>
        <v>- Development cooperation experience</v>
      </c>
    </row>
    <row r="47" spans="1:16" ht="123.75">
      <c r="A47" s="70" t="s">
        <v>82</v>
      </c>
      <c r="B47" s="143" t="s">
        <v>202</v>
      </c>
      <c r="C47" s="144"/>
      <c r="D47" s="49">
        <v>0.02</v>
      </c>
      <c r="E47" s="36"/>
      <c r="F47" s="20">
        <f>$D47*E47*100</f>
        <v>0</v>
      </c>
      <c r="G47" s="36"/>
      <c r="H47" s="20">
        <f>$D47*G47*100</f>
        <v>0</v>
      </c>
      <c r="I47" s="36"/>
      <c r="J47" s="20">
        <f>$D47*I47*100</f>
        <v>0</v>
      </c>
      <c r="K47" s="36"/>
      <c r="L47" s="20">
        <f>$D47*K47*100</f>
        <v>0</v>
      </c>
      <c r="M47" s="36"/>
      <c r="N47" s="65">
        <f>$D47*M47*100</f>
        <v>0</v>
      </c>
      <c r="P47" s="12" t="str">
        <f t="shared" si="0"/>
        <v>- Other- experience in closely working with the government department/ministries etc. (central and state) in the development sector.
-	Should have proven experience and expertise in preparing communication strategy for the development sector.
-	Understanding and knowledge of various communication materials used for the promotion of a government scheme. 
-	Flexible and able to multitask; can work within an ambiguous, fast-moving environment, while also driving toward clarity and solutions; demonstrated resourcefulness in setting priorities and guiding investment in people and systems</v>
      </c>
    </row>
    <row r="48" spans="1:16" s="10" customFormat="1">
      <c r="A48" s="110" t="s">
        <v>152</v>
      </c>
      <c r="B48" s="110"/>
      <c r="C48" s="111"/>
      <c r="D48" s="47">
        <f>SUM(D40:D47)</f>
        <v>0.29000000000000004</v>
      </c>
      <c r="E48" s="41"/>
      <c r="F48" s="21">
        <f>SUM(F40:F47)</f>
        <v>0</v>
      </c>
      <c r="G48" s="41"/>
      <c r="H48" s="21">
        <f>SUM(H40:H47)</f>
        <v>0</v>
      </c>
      <c r="I48" s="41"/>
      <c r="J48" s="21">
        <f>SUM(J40:J47)</f>
        <v>0</v>
      </c>
      <c r="K48" s="41"/>
      <c r="L48" s="21">
        <f>SUM(L40:L47)</f>
        <v>0</v>
      </c>
      <c r="M48" s="41"/>
      <c r="N48" s="66">
        <f>SUM(N40:N47)</f>
        <v>0</v>
      </c>
      <c r="P48" s="57" t="str">
        <f t="shared" si="0"/>
        <v>Interim total 2.1</v>
      </c>
    </row>
    <row r="49" spans="1:16" ht="22.5">
      <c r="A49" s="72" t="s">
        <v>83</v>
      </c>
      <c r="B49" s="102" t="s">
        <v>203</v>
      </c>
      <c r="C49" s="103"/>
      <c r="D49" s="54"/>
      <c r="E49" s="35"/>
      <c r="F49" s="30"/>
      <c r="G49" s="35"/>
      <c r="H49" s="30"/>
      <c r="I49" s="35"/>
      <c r="J49" s="30"/>
      <c r="K49" s="35"/>
      <c r="L49" s="30"/>
      <c r="M49" s="35"/>
      <c r="N49" s="68"/>
      <c r="P49" s="57" t="str">
        <f t="shared" si="0"/>
        <v>Agri-pump expert Expert (Expert 1) (in accordance with ToR provisions/criteria)</v>
      </c>
    </row>
    <row r="50" spans="1:16" ht="22.5">
      <c r="A50" s="70" t="s">
        <v>84</v>
      </c>
      <c r="B50" s="96" t="s">
        <v>204</v>
      </c>
      <c r="C50" s="97"/>
      <c r="D50" s="45">
        <v>0.01</v>
      </c>
      <c r="E50" s="24"/>
      <c r="F50" s="19">
        <f t="shared" ref="F50:H56" si="23">$D50*E50*100</f>
        <v>0</v>
      </c>
      <c r="G50" s="24"/>
      <c r="H50" s="19">
        <f t="shared" si="23"/>
        <v>0</v>
      </c>
      <c r="I50" s="24"/>
      <c r="J50" s="19">
        <f t="shared" ref="J50" si="24">$D50*I50*100</f>
        <v>0</v>
      </c>
      <c r="K50" s="24"/>
      <c r="L50" s="19">
        <f t="shared" ref="L50" si="25">$D50*K50*100</f>
        <v>0</v>
      </c>
      <c r="M50" s="24"/>
      <c r="N50" s="63">
        <f t="shared" ref="N50" si="26">$D50*M50*100</f>
        <v>0</v>
      </c>
      <c r="P50" s="12" t="str">
        <f t="shared" si="0"/>
        <v>- Qualifications- Post Graduation Management/ Engineering/ agriculture (focussing on agriculture and energy)</v>
      </c>
    </row>
    <row r="51" spans="1:16">
      <c r="A51" s="70" t="s">
        <v>85</v>
      </c>
      <c r="B51" s="96" t="s">
        <v>194</v>
      </c>
      <c r="C51" s="97"/>
      <c r="D51" s="45">
        <v>0</v>
      </c>
      <c r="E51" s="24"/>
      <c r="F51" s="19">
        <f t="shared" si="23"/>
        <v>0</v>
      </c>
      <c r="G51" s="24"/>
      <c r="H51" s="19">
        <f t="shared" si="23"/>
        <v>0</v>
      </c>
      <c r="I51" s="24"/>
      <c r="J51" s="19">
        <f t="shared" ref="J51" si="27">$D51*I51*100</f>
        <v>0</v>
      </c>
      <c r="K51" s="24"/>
      <c r="L51" s="19">
        <f t="shared" ref="L51" si="28">$D51*K51*100</f>
        <v>0</v>
      </c>
      <c r="M51" s="24"/>
      <c r="N51" s="63">
        <f t="shared" ref="N51" si="29">$D51*M51*100</f>
        <v>0</v>
      </c>
      <c r="P51" s="12" t="str">
        <f t="shared" si="0"/>
        <v>- Language- Good business language skills in English</v>
      </c>
    </row>
    <row r="52" spans="1:16" ht="22.5">
      <c r="A52" s="71" t="s">
        <v>86</v>
      </c>
      <c r="B52" s="106" t="s">
        <v>205</v>
      </c>
      <c r="C52" s="107"/>
      <c r="D52" s="49">
        <v>0.01</v>
      </c>
      <c r="E52" s="24"/>
      <c r="F52" s="19">
        <f t="shared" si="23"/>
        <v>0</v>
      </c>
      <c r="G52" s="24"/>
      <c r="H52" s="19">
        <f t="shared" si="23"/>
        <v>0</v>
      </c>
      <c r="I52" s="24"/>
      <c r="J52" s="19">
        <f t="shared" ref="J52" si="30">$D52*I52*100</f>
        <v>0</v>
      </c>
      <c r="K52" s="24"/>
      <c r="L52" s="19">
        <f t="shared" ref="L52" si="31">$D52*K52*100</f>
        <v>0</v>
      </c>
      <c r="M52" s="24"/>
      <c r="N52" s="63">
        <f t="shared" ref="N52" si="32">$D52*M52*100</f>
        <v>0</v>
      </c>
      <c r="P52" s="12" t="str">
        <f t="shared" si="0"/>
        <v>- General professional experience- 10 years of professional experience in the agriculture sector and DRE sector</v>
      </c>
    </row>
    <row r="53" spans="1:16">
      <c r="A53" s="70" t="s">
        <v>87</v>
      </c>
      <c r="B53" s="106" t="s">
        <v>206</v>
      </c>
      <c r="C53" s="107"/>
      <c r="D53" s="45">
        <v>0.04</v>
      </c>
      <c r="E53" s="24"/>
      <c r="F53" s="19">
        <f t="shared" si="23"/>
        <v>0</v>
      </c>
      <c r="G53" s="24"/>
      <c r="H53" s="19">
        <f t="shared" si="23"/>
        <v>0</v>
      </c>
      <c r="I53" s="24"/>
      <c r="J53" s="19">
        <f t="shared" ref="J53" si="33">$D53*I53*100</f>
        <v>0</v>
      </c>
      <c r="K53" s="24"/>
      <c r="L53" s="19">
        <f t="shared" ref="L53" si="34">$D53*K53*100</f>
        <v>0</v>
      </c>
      <c r="M53" s="24"/>
      <c r="N53" s="63">
        <f t="shared" ref="N53" si="35">$D53*M53*100</f>
        <v>0</v>
      </c>
      <c r="P53" s="12" t="str">
        <f t="shared" si="0"/>
        <v xml:space="preserve">- Specific professional experience- 5 years in solar water pumps </v>
      </c>
    </row>
    <row r="54" spans="1:16" ht="33.75">
      <c r="A54" s="70" t="s">
        <v>88</v>
      </c>
      <c r="B54" s="96" t="s">
        <v>195</v>
      </c>
      <c r="C54" s="97"/>
      <c r="D54" s="45">
        <v>0.02</v>
      </c>
      <c r="E54" s="24"/>
      <c r="F54" s="19">
        <f t="shared" si="23"/>
        <v>0</v>
      </c>
      <c r="G54" s="24"/>
      <c r="H54" s="19">
        <f t="shared" si="23"/>
        <v>0</v>
      </c>
      <c r="I54" s="24"/>
      <c r="J54" s="19">
        <f t="shared" ref="J54" si="36">$D54*I54*100</f>
        <v>0</v>
      </c>
      <c r="K54" s="24"/>
      <c r="L54" s="19">
        <f t="shared" ref="L54" si="37">$D54*K54*100</f>
        <v>0</v>
      </c>
      <c r="M54" s="24"/>
      <c r="N54" s="63">
        <f t="shared" ref="N54" si="38">$D54*M54*100</f>
        <v>0</v>
      </c>
      <c r="P54" s="12" t="str">
        <f t="shared" si="0"/>
        <v>- Leadership/management experience: 6 years of management/leadership experience as a project team leader or manager in a company</v>
      </c>
    </row>
    <row r="55" spans="1:16">
      <c r="A55" s="70" t="s">
        <v>89</v>
      </c>
      <c r="B55" s="106" t="s">
        <v>149</v>
      </c>
      <c r="C55" s="107"/>
      <c r="D55" s="45">
        <v>0</v>
      </c>
      <c r="E55" s="24"/>
      <c r="F55" s="19">
        <f t="shared" si="23"/>
        <v>0</v>
      </c>
      <c r="G55" s="24"/>
      <c r="H55" s="19">
        <f t="shared" si="23"/>
        <v>0</v>
      </c>
      <c r="I55" s="24"/>
      <c r="J55" s="19">
        <f t="shared" ref="J55" si="39">$D55*I55*100</f>
        <v>0</v>
      </c>
      <c r="K55" s="24"/>
      <c r="L55" s="19">
        <f t="shared" ref="L55" si="40">$D55*K55*100</f>
        <v>0</v>
      </c>
      <c r="M55" s="24"/>
      <c r="N55" s="63">
        <f t="shared" ref="N55" si="41">$D55*M55*100</f>
        <v>0</v>
      </c>
      <c r="P55" s="12" t="str">
        <f t="shared" si="0"/>
        <v>- Regional experience</v>
      </c>
    </row>
    <row r="56" spans="1:16">
      <c r="A56" s="70" t="s">
        <v>90</v>
      </c>
      <c r="B56" s="141" t="s">
        <v>150</v>
      </c>
      <c r="C56" s="142"/>
      <c r="D56" s="45">
        <v>0</v>
      </c>
      <c r="E56" s="24"/>
      <c r="F56" s="19">
        <f t="shared" si="23"/>
        <v>0</v>
      </c>
      <c r="G56" s="24"/>
      <c r="H56" s="19">
        <f t="shared" si="23"/>
        <v>0</v>
      </c>
      <c r="I56" s="24"/>
      <c r="J56" s="19">
        <f t="shared" ref="J56" si="42">$D56*I56*100</f>
        <v>0</v>
      </c>
      <c r="K56" s="24"/>
      <c r="L56" s="19">
        <f t="shared" ref="L56" si="43">$D56*K56*100</f>
        <v>0</v>
      </c>
      <c r="M56" s="24"/>
      <c r="N56" s="63">
        <f t="shared" ref="N56" si="44">$D56*M56*100</f>
        <v>0</v>
      </c>
      <c r="P56" s="12" t="str">
        <f t="shared" si="0"/>
        <v>- Development cooperation experience</v>
      </c>
    </row>
    <row r="57" spans="1:16" ht="90">
      <c r="A57" s="70" t="s">
        <v>91</v>
      </c>
      <c r="B57" s="143" t="s">
        <v>207</v>
      </c>
      <c r="C57" s="144"/>
      <c r="D57" s="49">
        <v>0.02</v>
      </c>
      <c r="E57" s="36"/>
      <c r="F57" s="20">
        <f>$D57*E57*100</f>
        <v>0</v>
      </c>
      <c r="G57" s="36"/>
      <c r="H57" s="20">
        <f>$D57*G57*100</f>
        <v>0</v>
      </c>
      <c r="I57" s="36"/>
      <c r="J57" s="20">
        <f>$D57*I57*100</f>
        <v>0</v>
      </c>
      <c r="K57" s="36"/>
      <c r="L57" s="20">
        <f>$D57*K57*100</f>
        <v>0</v>
      </c>
      <c r="M57" s="36"/>
      <c r="N57" s="65">
        <f>$D57*M57*100</f>
        <v>0</v>
      </c>
      <c r="P57" s="12" t="str">
        <f t="shared" si="0"/>
        <v>- Other: Should have previous experience and expertise in working closely with the government department/ministries (centre and state) 
-	Experience in preparing a communication strategy for the promotion of agriculture products is an added advantage.
-	Understanding and knowledge of the PM KUSUM Scheme and various government schemes related to agriculture, irrigation, and the DRE sector.</v>
      </c>
    </row>
    <row r="58" spans="1:16" outlineLevel="1">
      <c r="A58" s="110" t="s">
        <v>153</v>
      </c>
      <c r="B58" s="110"/>
      <c r="C58" s="111"/>
      <c r="D58" s="47">
        <f>SUM(D50:D57)</f>
        <v>0.1</v>
      </c>
      <c r="E58" s="41"/>
      <c r="F58" s="21">
        <f>SUM(F50:F57)</f>
        <v>0</v>
      </c>
      <c r="G58" s="41"/>
      <c r="H58" s="21">
        <f>SUM(H50:H57)</f>
        <v>0</v>
      </c>
      <c r="I58" s="41"/>
      <c r="J58" s="21">
        <f>SUM(J50:J57)</f>
        <v>0</v>
      </c>
      <c r="K58" s="41"/>
      <c r="L58" s="21">
        <f>SUM(L50:L57)</f>
        <v>0</v>
      </c>
      <c r="M58" s="41"/>
      <c r="N58" s="66">
        <f>SUM(N50:N57)</f>
        <v>0</v>
      </c>
      <c r="P58" s="57" t="str">
        <f t="shared" si="0"/>
        <v>Interim total 2.2</v>
      </c>
    </row>
    <row r="59" spans="1:16" ht="22.5">
      <c r="A59" s="72" t="s">
        <v>16</v>
      </c>
      <c r="B59" s="102" t="s">
        <v>208</v>
      </c>
      <c r="C59" s="103"/>
      <c r="D59" s="54"/>
      <c r="E59" s="35"/>
      <c r="F59" s="30"/>
      <c r="G59" s="35"/>
      <c r="H59" s="30"/>
      <c r="I59" s="35"/>
      <c r="J59" s="30"/>
      <c r="K59" s="35"/>
      <c r="L59" s="30"/>
      <c r="M59" s="35"/>
      <c r="N59" s="68"/>
      <c r="P59" s="57" t="str">
        <f t="shared" si="0"/>
        <v>Content Developer/Communication Expert (Expert 2) (in accordance with ToR provisions/criteria)</v>
      </c>
    </row>
    <row r="60" spans="1:16" ht="22.5">
      <c r="A60" s="70" t="s">
        <v>35</v>
      </c>
      <c r="B60" s="96" t="s">
        <v>209</v>
      </c>
      <c r="C60" s="97"/>
      <c r="D60" s="45">
        <v>0.01</v>
      </c>
      <c r="E60" s="24"/>
      <c r="F60" s="19">
        <f t="shared" ref="F60:H66" si="45">$D60*E60*100</f>
        <v>0</v>
      </c>
      <c r="G60" s="24"/>
      <c r="H60" s="19">
        <f t="shared" si="45"/>
        <v>0</v>
      </c>
      <c r="I60" s="24"/>
      <c r="J60" s="19">
        <f t="shared" ref="J60" si="46">$D60*I60*100</f>
        <v>0</v>
      </c>
      <c r="K60" s="24"/>
      <c r="L60" s="19">
        <f t="shared" ref="L60" si="47">$D60*K60*100</f>
        <v>0</v>
      </c>
      <c r="M60" s="24"/>
      <c r="N60" s="63">
        <f t="shared" ref="N60" si="48">$D60*M60*100</f>
        <v>0</v>
      </c>
      <c r="P60" s="12" t="str">
        <f t="shared" si="0"/>
        <v>- Qualifications- Suitable degree in communication and content development</v>
      </c>
    </row>
    <row r="61" spans="1:16">
      <c r="A61" s="70" t="s">
        <v>28</v>
      </c>
      <c r="B61" s="96" t="s">
        <v>210</v>
      </c>
      <c r="C61" s="97"/>
      <c r="D61" s="45">
        <v>0</v>
      </c>
      <c r="E61" s="24"/>
      <c r="F61" s="19">
        <f t="shared" si="45"/>
        <v>0</v>
      </c>
      <c r="G61" s="24"/>
      <c r="H61" s="19">
        <f t="shared" si="45"/>
        <v>0</v>
      </c>
      <c r="I61" s="24"/>
      <c r="J61" s="19">
        <f t="shared" ref="J61" si="49">$D61*I61*100</f>
        <v>0</v>
      </c>
      <c r="K61" s="24"/>
      <c r="L61" s="19">
        <f t="shared" ref="L61" si="50">$D61*K61*100</f>
        <v>0</v>
      </c>
      <c r="M61" s="24"/>
      <c r="N61" s="63">
        <f t="shared" ref="N61" si="51">$D61*M61*100</f>
        <v>0</v>
      </c>
      <c r="P61" s="12" t="str">
        <f t="shared" si="0"/>
        <v>- Language Good business language skills in English</v>
      </c>
    </row>
    <row r="62" spans="1:16" ht="33.75">
      <c r="A62" s="71" t="s">
        <v>29</v>
      </c>
      <c r="B62" s="106" t="s">
        <v>211</v>
      </c>
      <c r="C62" s="107"/>
      <c r="D62" s="49">
        <v>0.01</v>
      </c>
      <c r="E62" s="24"/>
      <c r="F62" s="19">
        <f t="shared" si="45"/>
        <v>0</v>
      </c>
      <c r="G62" s="24"/>
      <c r="H62" s="19">
        <f t="shared" si="45"/>
        <v>0</v>
      </c>
      <c r="I62" s="24"/>
      <c r="J62" s="19">
        <f t="shared" ref="J62" si="52">$D62*I62*100</f>
        <v>0</v>
      </c>
      <c r="K62" s="24"/>
      <c r="L62" s="19">
        <f t="shared" ref="L62" si="53">$D62*K62*100</f>
        <v>0</v>
      </c>
      <c r="M62" s="24"/>
      <c r="N62" s="63">
        <f t="shared" ref="N62" si="54">$D62*M62*100</f>
        <v>0</v>
      </c>
      <c r="P62" s="12" t="str">
        <f t="shared" si="0"/>
        <v xml:space="preserve">- General professional experience- 8 years of professional experience in preparing communication strategy and developing content </v>
      </c>
    </row>
    <row r="63" spans="1:16" ht="22.5">
      <c r="A63" s="70" t="s">
        <v>30</v>
      </c>
      <c r="B63" s="106" t="s">
        <v>212</v>
      </c>
      <c r="C63" s="107"/>
      <c r="D63" s="45">
        <v>0.04</v>
      </c>
      <c r="E63" s="24"/>
      <c r="F63" s="19">
        <f t="shared" si="45"/>
        <v>0</v>
      </c>
      <c r="G63" s="24"/>
      <c r="H63" s="19">
        <f t="shared" si="45"/>
        <v>0</v>
      </c>
      <c r="I63" s="24"/>
      <c r="J63" s="19">
        <f t="shared" ref="J63" si="55">$D63*I63*100</f>
        <v>0</v>
      </c>
      <c r="K63" s="24"/>
      <c r="L63" s="19">
        <f t="shared" ref="L63" si="56">$D63*K63*100</f>
        <v>0</v>
      </c>
      <c r="M63" s="24"/>
      <c r="N63" s="63">
        <f t="shared" ref="N63" si="57">$D63*M63*100</f>
        <v>0</v>
      </c>
      <c r="P63" s="12" t="str">
        <f t="shared" si="0"/>
        <v xml:space="preserve">- Specific professional experience- 5 years in making communication content for the development sector </v>
      </c>
    </row>
    <row r="64" spans="1:16">
      <c r="A64" s="70" t="s">
        <v>31</v>
      </c>
      <c r="B64" s="96" t="s">
        <v>148</v>
      </c>
      <c r="C64" s="97"/>
      <c r="D64" s="45">
        <v>0</v>
      </c>
      <c r="E64" s="24"/>
      <c r="F64" s="19">
        <f t="shared" si="45"/>
        <v>0</v>
      </c>
      <c r="G64" s="24"/>
      <c r="H64" s="19">
        <f t="shared" si="45"/>
        <v>0</v>
      </c>
      <c r="I64" s="24"/>
      <c r="J64" s="19">
        <f t="shared" ref="J64" si="58">$D64*I64*100</f>
        <v>0</v>
      </c>
      <c r="K64" s="24"/>
      <c r="L64" s="19">
        <f t="shared" ref="L64" si="59">$D64*K64*100</f>
        <v>0</v>
      </c>
      <c r="M64" s="24"/>
      <c r="N64" s="63">
        <f t="shared" ref="N64" si="60">$D64*M64*100</f>
        <v>0</v>
      </c>
      <c r="P64" s="12" t="str">
        <f t="shared" si="0"/>
        <v>- Leadership/management experience</v>
      </c>
    </row>
    <row r="65" spans="1:16">
      <c r="A65" s="70" t="s">
        <v>32</v>
      </c>
      <c r="B65" s="106" t="s">
        <v>149</v>
      </c>
      <c r="C65" s="107"/>
      <c r="D65" s="45">
        <v>0</v>
      </c>
      <c r="E65" s="24"/>
      <c r="F65" s="19">
        <f t="shared" si="45"/>
        <v>0</v>
      </c>
      <c r="G65" s="24"/>
      <c r="H65" s="19">
        <f t="shared" si="45"/>
        <v>0</v>
      </c>
      <c r="I65" s="24"/>
      <c r="J65" s="19">
        <f t="shared" ref="J65" si="61">$D65*I65*100</f>
        <v>0</v>
      </c>
      <c r="K65" s="24"/>
      <c r="L65" s="19">
        <f t="shared" ref="L65" si="62">$D65*K65*100</f>
        <v>0</v>
      </c>
      <c r="M65" s="24"/>
      <c r="N65" s="63">
        <f t="shared" ref="N65" si="63">$D65*M65*100</f>
        <v>0</v>
      </c>
      <c r="P65" s="12" t="str">
        <f t="shared" si="0"/>
        <v>- Regional experience</v>
      </c>
    </row>
    <row r="66" spans="1:16">
      <c r="A66" s="70" t="s">
        <v>33</v>
      </c>
      <c r="B66" s="141" t="s">
        <v>150</v>
      </c>
      <c r="C66" s="142"/>
      <c r="D66" s="45">
        <v>0</v>
      </c>
      <c r="E66" s="24"/>
      <c r="F66" s="19">
        <f t="shared" si="45"/>
        <v>0</v>
      </c>
      <c r="G66" s="24"/>
      <c r="H66" s="19">
        <f t="shared" si="45"/>
        <v>0</v>
      </c>
      <c r="I66" s="24"/>
      <c r="J66" s="19">
        <f t="shared" ref="J66" si="64">$D66*I66*100</f>
        <v>0</v>
      </c>
      <c r="K66" s="24"/>
      <c r="L66" s="19">
        <f t="shared" ref="L66" si="65">$D66*K66*100</f>
        <v>0</v>
      </c>
      <c r="M66" s="24"/>
      <c r="N66" s="63">
        <f t="shared" ref="N66" si="66">$D66*M66*100</f>
        <v>0</v>
      </c>
      <c r="P66" s="12" t="str">
        <f t="shared" si="0"/>
        <v>- Development cooperation experience</v>
      </c>
    </row>
    <row r="67" spans="1:16" ht="67.5">
      <c r="A67" s="70" t="s">
        <v>34</v>
      </c>
      <c r="B67" s="143" t="s">
        <v>213</v>
      </c>
      <c r="C67" s="144"/>
      <c r="D67" s="49">
        <v>0.02</v>
      </c>
      <c r="E67" s="36"/>
      <c r="F67" s="20">
        <f>$D67*E67*100</f>
        <v>0</v>
      </c>
      <c r="G67" s="36"/>
      <c r="H67" s="20">
        <f>$D67*G67*100</f>
        <v>0</v>
      </c>
      <c r="I67" s="36"/>
      <c r="J67" s="20">
        <f>$D67*I67*100</f>
        <v>0</v>
      </c>
      <c r="K67" s="36"/>
      <c r="L67" s="20">
        <f>$D67*K67*100</f>
        <v>0</v>
      </c>
      <c r="M67" s="36"/>
      <c r="N67" s="65">
        <f>$D67*M67*100</f>
        <v>0</v>
      </c>
      <c r="P67" s="12" t="str">
        <f t="shared" si="0"/>
        <v>- Other- Should have previous experience and expertise in working with government departments/ministries (centre and state)
-	Experience in developing FAQ
-	Experience in the DRE sector with the focus on solar water pumps will be an added advantage.</v>
      </c>
    </row>
    <row r="68" spans="1:16" outlineLevel="1">
      <c r="A68" s="110" t="s">
        <v>154</v>
      </c>
      <c r="B68" s="110"/>
      <c r="C68" s="111"/>
      <c r="D68" s="47">
        <f>SUM(D60:D67)</f>
        <v>0.08</v>
      </c>
      <c r="E68" s="41"/>
      <c r="F68" s="21">
        <f>SUM(F60:F67)</f>
        <v>0</v>
      </c>
      <c r="G68" s="41"/>
      <c r="H68" s="21">
        <f>SUM(H60:H67)</f>
        <v>0</v>
      </c>
      <c r="I68" s="41"/>
      <c r="J68" s="21">
        <f>SUM(J60:J67)</f>
        <v>0</v>
      </c>
      <c r="K68" s="41"/>
      <c r="L68" s="21">
        <f>SUM(L60:L67)</f>
        <v>0</v>
      </c>
      <c r="M68" s="41"/>
      <c r="N68" s="66">
        <f>SUM(N60:N67)</f>
        <v>0</v>
      </c>
      <c r="P68" s="57" t="str">
        <f t="shared" si="0"/>
        <v>Interim total 2.3</v>
      </c>
    </row>
    <row r="69" spans="1:16" ht="22.5">
      <c r="A69" s="72" t="s">
        <v>17</v>
      </c>
      <c r="B69" s="102" t="s">
        <v>214</v>
      </c>
      <c r="C69" s="103"/>
      <c r="D69" s="54"/>
      <c r="E69" s="35"/>
      <c r="F69" s="30"/>
      <c r="G69" s="35"/>
      <c r="H69" s="30"/>
      <c r="I69" s="35"/>
      <c r="J69" s="30"/>
      <c r="K69" s="35"/>
      <c r="L69" s="30"/>
      <c r="M69" s="35"/>
      <c r="N69" s="68"/>
      <c r="P69" s="57" t="str">
        <f t="shared" si="0"/>
        <v>Media Expert (Expert 3) (in accordance with ToR provisions/criteria)</v>
      </c>
    </row>
    <row r="70" spans="1:16">
      <c r="A70" s="70" t="s">
        <v>27</v>
      </c>
      <c r="B70" s="96" t="s">
        <v>215</v>
      </c>
      <c r="C70" s="97"/>
      <c r="D70" s="45">
        <v>0.01</v>
      </c>
      <c r="E70" s="24"/>
      <c r="F70" s="19">
        <f t="shared" ref="F70:H76" si="67">$D70*E70*100</f>
        <v>0</v>
      </c>
      <c r="G70" s="24"/>
      <c r="H70" s="19">
        <f t="shared" si="67"/>
        <v>0</v>
      </c>
      <c r="I70" s="24"/>
      <c r="J70" s="19">
        <f t="shared" ref="J70" si="68">$D70*I70*100</f>
        <v>0</v>
      </c>
      <c r="K70" s="24"/>
      <c r="L70" s="19">
        <f t="shared" ref="L70" si="69">$D70*K70*100</f>
        <v>0</v>
      </c>
      <c r="M70" s="24"/>
      <c r="N70" s="63">
        <f t="shared" ref="N70" si="70">$D70*M70*100</f>
        <v>0</v>
      </c>
      <c r="P70" s="12" t="str">
        <f t="shared" si="0"/>
        <v>- Qualifications-Suitable degree in Digital and multimedia</v>
      </c>
    </row>
    <row r="71" spans="1:16">
      <c r="A71" s="70" t="s">
        <v>36</v>
      </c>
      <c r="B71" s="96" t="s">
        <v>194</v>
      </c>
      <c r="C71" s="97"/>
      <c r="D71" s="45">
        <v>0</v>
      </c>
      <c r="E71" s="24"/>
      <c r="F71" s="19">
        <f t="shared" si="67"/>
        <v>0</v>
      </c>
      <c r="G71" s="24"/>
      <c r="H71" s="19">
        <f t="shared" si="67"/>
        <v>0</v>
      </c>
      <c r="I71" s="24"/>
      <c r="J71" s="19">
        <f t="shared" ref="J71" si="71">$D71*I71*100</f>
        <v>0</v>
      </c>
      <c r="K71" s="24"/>
      <c r="L71" s="19">
        <f t="shared" ref="L71" si="72">$D71*K71*100</f>
        <v>0</v>
      </c>
      <c r="M71" s="24"/>
      <c r="N71" s="63">
        <f t="shared" ref="N71" si="73">$D71*M71*100</f>
        <v>0</v>
      </c>
      <c r="P71" s="12" t="str">
        <f t="shared" si="0"/>
        <v>- Language- Good business language skills in English</v>
      </c>
    </row>
    <row r="72" spans="1:16" ht="22.5">
      <c r="A72" s="70" t="s">
        <v>37</v>
      </c>
      <c r="B72" s="106" t="s">
        <v>216</v>
      </c>
      <c r="C72" s="107"/>
      <c r="D72" s="49">
        <v>0.01</v>
      </c>
      <c r="E72" s="24"/>
      <c r="F72" s="19">
        <f t="shared" si="67"/>
        <v>0</v>
      </c>
      <c r="G72" s="24"/>
      <c r="H72" s="19">
        <f t="shared" si="67"/>
        <v>0</v>
      </c>
      <c r="I72" s="24"/>
      <c r="J72" s="19">
        <f t="shared" ref="J72" si="74">$D72*I72*100</f>
        <v>0</v>
      </c>
      <c r="K72" s="24"/>
      <c r="L72" s="19">
        <f t="shared" ref="L72" si="75">$D72*K72*100</f>
        <v>0</v>
      </c>
      <c r="M72" s="24"/>
      <c r="N72" s="63">
        <f t="shared" ref="N72" si="76">$D72*M72*100</f>
        <v>0</v>
      </c>
      <c r="P72" s="12" t="str">
        <f t="shared" si="0"/>
        <v xml:space="preserve">- General professional experience- 8 years of professional experience in the Digital and multimedia </v>
      </c>
    </row>
    <row r="73" spans="1:16" ht="33.75">
      <c r="A73" s="70" t="s">
        <v>38</v>
      </c>
      <c r="B73" s="106" t="s">
        <v>217</v>
      </c>
      <c r="C73" s="107"/>
      <c r="D73" s="45">
        <v>0.04</v>
      </c>
      <c r="E73" s="24"/>
      <c r="F73" s="19">
        <f t="shared" si="67"/>
        <v>0</v>
      </c>
      <c r="G73" s="24"/>
      <c r="H73" s="19">
        <f t="shared" si="67"/>
        <v>0</v>
      </c>
      <c r="I73" s="24"/>
      <c r="J73" s="19">
        <f t="shared" ref="J73" si="77">$D73*I73*100</f>
        <v>0</v>
      </c>
      <c r="K73" s="24"/>
      <c r="L73" s="19">
        <f t="shared" ref="L73" si="78">$D73*K73*100</f>
        <v>0</v>
      </c>
      <c r="M73" s="24"/>
      <c r="N73" s="63">
        <f t="shared" ref="N73" si="79">$D73*M73*100</f>
        <v>0</v>
      </c>
      <c r="P73" s="12" t="str">
        <f t="shared" si="0"/>
        <v xml:space="preserve">- Specific professional experience- 5 years in preparing audio clips, doodling videos, template for standees, pamphlets, billboards, and other communication material </v>
      </c>
    </row>
    <row r="74" spans="1:16">
      <c r="A74" s="70" t="s">
        <v>39</v>
      </c>
      <c r="B74" s="96" t="s">
        <v>148</v>
      </c>
      <c r="C74" s="97"/>
      <c r="D74" s="45">
        <v>0</v>
      </c>
      <c r="E74" s="24"/>
      <c r="F74" s="19">
        <f t="shared" si="67"/>
        <v>0</v>
      </c>
      <c r="G74" s="24"/>
      <c r="H74" s="19">
        <f t="shared" si="67"/>
        <v>0</v>
      </c>
      <c r="I74" s="24"/>
      <c r="J74" s="19">
        <f t="shared" ref="J74" si="80">$D74*I74*100</f>
        <v>0</v>
      </c>
      <c r="K74" s="24"/>
      <c r="L74" s="19">
        <f t="shared" ref="L74" si="81">$D74*K74*100</f>
        <v>0</v>
      </c>
      <c r="M74" s="24"/>
      <c r="N74" s="63">
        <f t="shared" ref="N74" si="82">$D74*M74*100</f>
        <v>0</v>
      </c>
      <c r="P74" s="12" t="str">
        <f t="shared" si="0"/>
        <v>- Leadership/management experience</v>
      </c>
    </row>
    <row r="75" spans="1:16">
      <c r="A75" s="70" t="s">
        <v>40</v>
      </c>
      <c r="B75" s="106" t="s">
        <v>149</v>
      </c>
      <c r="C75" s="107"/>
      <c r="D75" s="45">
        <v>0</v>
      </c>
      <c r="E75" s="24"/>
      <c r="F75" s="19">
        <f t="shared" si="67"/>
        <v>0</v>
      </c>
      <c r="G75" s="24"/>
      <c r="H75" s="19">
        <f t="shared" si="67"/>
        <v>0</v>
      </c>
      <c r="I75" s="24"/>
      <c r="J75" s="19">
        <f t="shared" ref="J75" si="83">$D75*I75*100</f>
        <v>0</v>
      </c>
      <c r="K75" s="24"/>
      <c r="L75" s="19">
        <f t="shared" ref="L75" si="84">$D75*K75*100</f>
        <v>0</v>
      </c>
      <c r="M75" s="24"/>
      <c r="N75" s="63">
        <f t="shared" ref="N75" si="85">$D75*M75*100</f>
        <v>0</v>
      </c>
      <c r="P75" s="12" t="str">
        <f t="shared" ref="P75:P107" si="86">IF(ISBLANK(B75),A75,B75)</f>
        <v>- Regional experience</v>
      </c>
    </row>
    <row r="76" spans="1:16">
      <c r="A76" s="70" t="s">
        <v>41</v>
      </c>
      <c r="B76" s="141" t="s">
        <v>150</v>
      </c>
      <c r="C76" s="142"/>
      <c r="D76" s="45">
        <v>0</v>
      </c>
      <c r="E76" s="24"/>
      <c r="F76" s="19">
        <f t="shared" si="67"/>
        <v>0</v>
      </c>
      <c r="G76" s="24"/>
      <c r="H76" s="19">
        <f t="shared" si="67"/>
        <v>0</v>
      </c>
      <c r="I76" s="24"/>
      <c r="J76" s="19">
        <f t="shared" ref="J76" si="87">$D76*I76*100</f>
        <v>0</v>
      </c>
      <c r="K76" s="24"/>
      <c r="L76" s="19">
        <f t="shared" ref="L76" si="88">$D76*K76*100</f>
        <v>0</v>
      </c>
      <c r="M76" s="24"/>
      <c r="N76" s="63">
        <f t="shared" ref="N76" si="89">$D76*M76*100</f>
        <v>0</v>
      </c>
      <c r="P76" s="12" t="str">
        <f t="shared" si="86"/>
        <v>- Development cooperation experience</v>
      </c>
    </row>
    <row r="77" spans="1:16" ht="56.25">
      <c r="A77" s="70" t="s">
        <v>42</v>
      </c>
      <c r="B77" s="143" t="s">
        <v>218</v>
      </c>
      <c r="C77" s="144"/>
      <c r="D77" s="49">
        <v>0.01</v>
      </c>
      <c r="E77" s="36"/>
      <c r="F77" s="20">
        <f>$D77*E77*100</f>
        <v>0</v>
      </c>
      <c r="G77" s="36"/>
      <c r="H77" s="20">
        <f>$D77*G77*100</f>
        <v>0</v>
      </c>
      <c r="I77" s="36"/>
      <c r="J77" s="20">
        <f>$D77*I77*100</f>
        <v>0</v>
      </c>
      <c r="K77" s="36"/>
      <c r="L77" s="20">
        <f>$D77*K77*100</f>
        <v>0</v>
      </c>
      <c r="M77" s="36"/>
      <c r="N77" s="65">
        <f>$D77*M77*100</f>
        <v>0</v>
      </c>
      <c r="P77" s="12" t="str">
        <f t="shared" si="86"/>
        <v>- Other- Should have previous experience and expertise in making doodle videos.
-	Send the links to the videos prepared. 
-	Experience in the solar water pumping sector is an added advantage.</v>
      </c>
    </row>
    <row r="78" spans="1:16" outlineLevel="1">
      <c r="A78" s="110" t="s">
        <v>155</v>
      </c>
      <c r="B78" s="110"/>
      <c r="C78" s="111"/>
      <c r="D78" s="47">
        <f>SUM(D70:D77)</f>
        <v>6.9999999999999993E-2</v>
      </c>
      <c r="E78" s="41"/>
      <c r="F78" s="21">
        <f>SUM(F70:F77)</f>
        <v>0</v>
      </c>
      <c r="G78" s="41"/>
      <c r="H78" s="21">
        <f>SUM(H70:H77)</f>
        <v>0</v>
      </c>
      <c r="I78" s="41"/>
      <c r="J78" s="21">
        <f>SUM(J70:J77)</f>
        <v>0</v>
      </c>
      <c r="K78" s="41"/>
      <c r="L78" s="21">
        <f>SUM(L70:L77)</f>
        <v>0</v>
      </c>
      <c r="M78" s="41"/>
      <c r="N78" s="66">
        <f>SUM(N70:N77)</f>
        <v>0</v>
      </c>
      <c r="P78" s="57" t="str">
        <f t="shared" si="86"/>
        <v>Interim total 2.4</v>
      </c>
    </row>
    <row r="79" spans="1:16" outlineLevel="1">
      <c r="A79" s="72" t="s">
        <v>25</v>
      </c>
      <c r="B79" s="102" t="s">
        <v>219</v>
      </c>
      <c r="C79" s="103"/>
      <c r="D79" s="54"/>
      <c r="E79" s="35"/>
      <c r="F79" s="30"/>
      <c r="G79" s="35"/>
      <c r="H79" s="30"/>
      <c r="I79" s="35"/>
      <c r="J79" s="30"/>
      <c r="K79" s="35"/>
      <c r="L79" s="30"/>
      <c r="M79" s="35"/>
      <c r="N79" s="68"/>
      <c r="P79" s="57"/>
    </row>
    <row r="80" spans="1:16" outlineLevel="1">
      <c r="A80" s="70" t="s">
        <v>43</v>
      </c>
      <c r="B80" s="96" t="s">
        <v>220</v>
      </c>
      <c r="C80" s="97"/>
      <c r="D80" s="45">
        <v>0.01</v>
      </c>
      <c r="E80" s="24"/>
      <c r="F80" s="19">
        <f t="shared" ref="F80:F86" si="90">$D80*E80*100</f>
        <v>0</v>
      </c>
      <c r="G80" s="24"/>
      <c r="H80" s="19">
        <f t="shared" ref="H80:H86" si="91">$D80*G80*100</f>
        <v>0</v>
      </c>
      <c r="I80" s="24"/>
      <c r="J80" s="19">
        <f t="shared" ref="J80:J86" si="92">$D80*I80*100</f>
        <v>0</v>
      </c>
      <c r="K80" s="24"/>
      <c r="L80" s="19">
        <f t="shared" ref="L80:L86" si="93">$D80*K80*100</f>
        <v>0</v>
      </c>
      <c r="M80" s="24"/>
      <c r="N80" s="63">
        <f t="shared" ref="N80:N86" si="94">$D80*M80*100</f>
        <v>0</v>
      </c>
      <c r="P80" s="57"/>
    </row>
    <row r="81" spans="1:16" outlineLevel="1">
      <c r="A81" s="70" t="s">
        <v>44</v>
      </c>
      <c r="B81" s="96" t="s">
        <v>194</v>
      </c>
      <c r="C81" s="97"/>
      <c r="D81" s="45">
        <v>0</v>
      </c>
      <c r="E81" s="24"/>
      <c r="F81" s="19">
        <f t="shared" si="90"/>
        <v>0</v>
      </c>
      <c r="G81" s="24"/>
      <c r="H81" s="19">
        <f t="shared" si="91"/>
        <v>0</v>
      </c>
      <c r="I81" s="24"/>
      <c r="J81" s="19">
        <f t="shared" si="92"/>
        <v>0</v>
      </c>
      <c r="K81" s="24"/>
      <c r="L81" s="19">
        <f t="shared" si="93"/>
        <v>0</v>
      </c>
      <c r="M81" s="24"/>
      <c r="N81" s="63">
        <f t="shared" si="94"/>
        <v>0</v>
      </c>
      <c r="P81" s="57"/>
    </row>
    <row r="82" spans="1:16" ht="21" customHeight="1" outlineLevel="1">
      <c r="A82" s="70" t="s">
        <v>45</v>
      </c>
      <c r="B82" s="106" t="s">
        <v>221</v>
      </c>
      <c r="C82" s="107"/>
      <c r="D82" s="49">
        <v>0.01</v>
      </c>
      <c r="E82" s="24"/>
      <c r="F82" s="19">
        <f t="shared" si="90"/>
        <v>0</v>
      </c>
      <c r="G82" s="24"/>
      <c r="H82" s="19">
        <f t="shared" si="91"/>
        <v>0</v>
      </c>
      <c r="I82" s="24"/>
      <c r="J82" s="19">
        <f t="shared" si="92"/>
        <v>0</v>
      </c>
      <c r="K82" s="24"/>
      <c r="L82" s="19">
        <f t="shared" si="93"/>
        <v>0</v>
      </c>
      <c r="M82" s="24"/>
      <c r="N82" s="63">
        <f t="shared" si="94"/>
        <v>0</v>
      </c>
      <c r="P82" s="57"/>
    </row>
    <row r="83" spans="1:16" outlineLevel="1">
      <c r="A83" s="70" t="s">
        <v>46</v>
      </c>
      <c r="B83" s="106" t="s">
        <v>222</v>
      </c>
      <c r="C83" s="107"/>
      <c r="D83" s="45">
        <v>0.04</v>
      </c>
      <c r="E83" s="24"/>
      <c r="F83" s="19">
        <f t="shared" si="90"/>
        <v>0</v>
      </c>
      <c r="G83" s="24"/>
      <c r="H83" s="19">
        <f t="shared" si="91"/>
        <v>0</v>
      </c>
      <c r="I83" s="24"/>
      <c r="J83" s="19">
        <f t="shared" si="92"/>
        <v>0</v>
      </c>
      <c r="K83" s="24"/>
      <c r="L83" s="19">
        <f t="shared" si="93"/>
        <v>0</v>
      </c>
      <c r="M83" s="24"/>
      <c r="N83" s="63">
        <f t="shared" si="94"/>
        <v>0</v>
      </c>
      <c r="P83" s="57"/>
    </row>
    <row r="84" spans="1:16" outlineLevel="1">
      <c r="A84" s="70" t="s">
        <v>47</v>
      </c>
      <c r="B84" s="96" t="s">
        <v>148</v>
      </c>
      <c r="C84" s="97"/>
      <c r="D84" s="45">
        <v>0</v>
      </c>
      <c r="E84" s="24"/>
      <c r="F84" s="19">
        <f t="shared" si="90"/>
        <v>0</v>
      </c>
      <c r="G84" s="24"/>
      <c r="H84" s="19">
        <f t="shared" si="91"/>
        <v>0</v>
      </c>
      <c r="I84" s="24"/>
      <c r="J84" s="19">
        <f t="shared" si="92"/>
        <v>0</v>
      </c>
      <c r="K84" s="24"/>
      <c r="L84" s="19">
        <f t="shared" si="93"/>
        <v>0</v>
      </c>
      <c r="M84" s="24"/>
      <c r="N84" s="63">
        <f t="shared" si="94"/>
        <v>0</v>
      </c>
      <c r="P84" s="57"/>
    </row>
    <row r="85" spans="1:16" outlineLevel="1">
      <c r="A85" s="70" t="s">
        <v>48</v>
      </c>
      <c r="B85" s="106" t="s">
        <v>149</v>
      </c>
      <c r="C85" s="107"/>
      <c r="D85" s="45"/>
      <c r="E85" s="24"/>
      <c r="F85" s="19">
        <f t="shared" si="90"/>
        <v>0</v>
      </c>
      <c r="G85" s="24"/>
      <c r="H85" s="19">
        <f t="shared" si="91"/>
        <v>0</v>
      </c>
      <c r="I85" s="24"/>
      <c r="J85" s="19">
        <f t="shared" si="92"/>
        <v>0</v>
      </c>
      <c r="K85" s="24"/>
      <c r="L85" s="19">
        <f t="shared" si="93"/>
        <v>0</v>
      </c>
      <c r="M85" s="24"/>
      <c r="N85" s="63">
        <f t="shared" si="94"/>
        <v>0</v>
      </c>
      <c r="P85" s="57"/>
    </row>
    <row r="86" spans="1:16" outlineLevel="1">
      <c r="A86" s="70" t="s">
        <v>49</v>
      </c>
      <c r="B86" s="141" t="s">
        <v>150</v>
      </c>
      <c r="C86" s="142"/>
      <c r="D86" s="45">
        <v>0</v>
      </c>
      <c r="E86" s="24"/>
      <c r="F86" s="19">
        <f t="shared" si="90"/>
        <v>0</v>
      </c>
      <c r="G86" s="24"/>
      <c r="H86" s="19">
        <f t="shared" si="91"/>
        <v>0</v>
      </c>
      <c r="I86" s="24"/>
      <c r="J86" s="19">
        <f t="shared" si="92"/>
        <v>0</v>
      </c>
      <c r="K86" s="24"/>
      <c r="L86" s="19">
        <f t="shared" si="93"/>
        <v>0</v>
      </c>
      <c r="M86" s="24"/>
      <c r="N86" s="63">
        <f t="shared" si="94"/>
        <v>0</v>
      </c>
      <c r="P86" s="57"/>
    </row>
    <row r="87" spans="1:16" ht="94.5" customHeight="1" outlineLevel="1">
      <c r="A87" s="70" t="s">
        <v>50</v>
      </c>
      <c r="B87" s="143" t="s">
        <v>223</v>
      </c>
      <c r="C87" s="144"/>
      <c r="D87" s="49">
        <v>0.02</v>
      </c>
      <c r="E87" s="36"/>
      <c r="F87" s="20">
        <f>$D87*E87*100</f>
        <v>0</v>
      </c>
      <c r="G87" s="36"/>
      <c r="H87" s="20">
        <f>$D87*G87*100</f>
        <v>0</v>
      </c>
      <c r="I87" s="36"/>
      <c r="J87" s="20">
        <f>$D87*I87*100</f>
        <v>0</v>
      </c>
      <c r="K87" s="36"/>
      <c r="L87" s="20">
        <f>$D87*K87*100</f>
        <v>0</v>
      </c>
      <c r="M87" s="36"/>
      <c r="N87" s="65">
        <f>$D87*M87*100</f>
        <v>0</v>
      </c>
      <c r="P87" s="57"/>
    </row>
    <row r="88" spans="1:16" outlineLevel="1">
      <c r="A88" s="110" t="s">
        <v>156</v>
      </c>
      <c r="B88" s="110"/>
      <c r="C88" s="111"/>
      <c r="D88" s="47">
        <f>SUM(D80:D87)</f>
        <v>0.08</v>
      </c>
      <c r="E88" s="41"/>
      <c r="F88" s="21">
        <f>SUM(F80:F87)</f>
        <v>0</v>
      </c>
      <c r="G88" s="41"/>
      <c r="H88" s="21">
        <f>SUM(H80:H87)</f>
        <v>0</v>
      </c>
      <c r="I88" s="41"/>
      <c r="J88" s="21">
        <f>SUM(J80:J87)</f>
        <v>0</v>
      </c>
      <c r="K88" s="41"/>
      <c r="L88" s="21">
        <f>SUM(L80:L87)</f>
        <v>0</v>
      </c>
      <c r="M88" s="41"/>
      <c r="N88" s="66">
        <f>SUM(N80:N87)</f>
        <v>0</v>
      </c>
      <c r="P88" s="57"/>
    </row>
    <row r="89" spans="1:16" outlineLevel="1">
      <c r="A89" s="72" t="s">
        <v>26</v>
      </c>
      <c r="B89" s="102" t="s">
        <v>224</v>
      </c>
      <c r="C89" s="103"/>
      <c r="D89" s="54"/>
      <c r="E89" s="35"/>
      <c r="F89" s="30"/>
      <c r="G89" s="35"/>
      <c r="H89" s="30"/>
      <c r="I89" s="35"/>
      <c r="J89" s="30"/>
      <c r="K89" s="35"/>
      <c r="L89" s="30"/>
      <c r="M89" s="35"/>
      <c r="N89" s="68"/>
      <c r="P89" s="57"/>
    </row>
    <row r="90" spans="1:16" outlineLevel="1">
      <c r="A90" s="70" t="s">
        <v>51</v>
      </c>
      <c r="B90" s="96" t="s">
        <v>220</v>
      </c>
      <c r="C90" s="97"/>
      <c r="D90" s="45">
        <v>0.01</v>
      </c>
      <c r="E90" s="24"/>
      <c r="F90" s="19">
        <f t="shared" ref="F90:F96" si="95">$D90*E90*100</f>
        <v>0</v>
      </c>
      <c r="G90" s="24"/>
      <c r="H90" s="19">
        <f t="shared" ref="H90:H96" si="96">$D90*G90*100</f>
        <v>0</v>
      </c>
      <c r="I90" s="24"/>
      <c r="J90" s="19">
        <f t="shared" ref="J90:J96" si="97">$D90*I90*100</f>
        <v>0</v>
      </c>
      <c r="K90" s="24"/>
      <c r="L90" s="19">
        <f t="shared" ref="L90:L96" si="98">$D90*K90*100</f>
        <v>0</v>
      </c>
      <c r="M90" s="24"/>
      <c r="N90" s="63">
        <f t="shared" ref="N90:N96" si="99">$D90*M90*100</f>
        <v>0</v>
      </c>
      <c r="P90" s="57"/>
    </row>
    <row r="91" spans="1:16" outlineLevel="1">
      <c r="A91" s="70" t="s">
        <v>52</v>
      </c>
      <c r="B91" s="96" t="s">
        <v>194</v>
      </c>
      <c r="C91" s="97"/>
      <c r="D91" s="45">
        <v>0</v>
      </c>
      <c r="E91" s="24"/>
      <c r="F91" s="19">
        <f t="shared" si="95"/>
        <v>0</v>
      </c>
      <c r="G91" s="24"/>
      <c r="H91" s="19">
        <f t="shared" si="96"/>
        <v>0</v>
      </c>
      <c r="I91" s="24"/>
      <c r="J91" s="19">
        <f t="shared" si="97"/>
        <v>0</v>
      </c>
      <c r="K91" s="24"/>
      <c r="L91" s="19">
        <f t="shared" si="98"/>
        <v>0</v>
      </c>
      <c r="M91" s="24"/>
      <c r="N91" s="63">
        <f t="shared" si="99"/>
        <v>0</v>
      </c>
      <c r="P91" s="57"/>
    </row>
    <row r="92" spans="1:16" ht="20.100000000000001" customHeight="1" outlineLevel="1">
      <c r="A92" s="70" t="s">
        <v>53</v>
      </c>
      <c r="B92" s="106" t="s">
        <v>225</v>
      </c>
      <c r="C92" s="107"/>
      <c r="D92" s="49">
        <v>0.01</v>
      </c>
      <c r="E92" s="24"/>
      <c r="F92" s="19">
        <f t="shared" si="95"/>
        <v>0</v>
      </c>
      <c r="G92" s="24"/>
      <c r="H92" s="19">
        <f t="shared" si="96"/>
        <v>0</v>
      </c>
      <c r="I92" s="24"/>
      <c r="J92" s="19">
        <f t="shared" si="97"/>
        <v>0</v>
      </c>
      <c r="K92" s="24"/>
      <c r="L92" s="19">
        <f t="shared" si="98"/>
        <v>0</v>
      </c>
      <c r="M92" s="24"/>
      <c r="N92" s="63">
        <f t="shared" si="99"/>
        <v>0</v>
      </c>
      <c r="P92" s="57"/>
    </row>
    <row r="93" spans="1:16" outlineLevel="1">
      <c r="A93" s="70" t="s">
        <v>54</v>
      </c>
      <c r="B93" s="106" t="s">
        <v>222</v>
      </c>
      <c r="C93" s="107"/>
      <c r="D93" s="45">
        <v>0.04</v>
      </c>
      <c r="E93" s="24"/>
      <c r="F93" s="19">
        <f t="shared" si="95"/>
        <v>0</v>
      </c>
      <c r="G93" s="24"/>
      <c r="H93" s="19">
        <f t="shared" si="96"/>
        <v>0</v>
      </c>
      <c r="I93" s="24"/>
      <c r="J93" s="19">
        <f t="shared" si="97"/>
        <v>0</v>
      </c>
      <c r="K93" s="24"/>
      <c r="L93" s="19">
        <f t="shared" si="98"/>
        <v>0</v>
      </c>
      <c r="M93" s="24"/>
      <c r="N93" s="63">
        <f t="shared" si="99"/>
        <v>0</v>
      </c>
      <c r="P93" s="57"/>
    </row>
    <row r="94" spans="1:16" ht="10.5" customHeight="1" outlineLevel="1">
      <c r="A94" s="70" t="s">
        <v>55</v>
      </c>
      <c r="B94" s="96" t="s">
        <v>148</v>
      </c>
      <c r="C94" s="97"/>
      <c r="D94" s="45">
        <v>0</v>
      </c>
      <c r="E94" s="24"/>
      <c r="F94" s="19">
        <f t="shared" si="95"/>
        <v>0</v>
      </c>
      <c r="G94" s="24"/>
      <c r="H94" s="19">
        <f t="shared" si="96"/>
        <v>0</v>
      </c>
      <c r="I94" s="24"/>
      <c r="J94" s="19">
        <f t="shared" si="97"/>
        <v>0</v>
      </c>
      <c r="K94" s="24"/>
      <c r="L94" s="19">
        <f t="shared" si="98"/>
        <v>0</v>
      </c>
      <c r="M94" s="24"/>
      <c r="N94" s="63">
        <f t="shared" si="99"/>
        <v>0</v>
      </c>
      <c r="P94" s="57"/>
    </row>
    <row r="95" spans="1:16" outlineLevel="1">
      <c r="A95" s="70" t="s">
        <v>56</v>
      </c>
      <c r="B95" s="106" t="s">
        <v>149</v>
      </c>
      <c r="C95" s="107"/>
      <c r="D95" s="45"/>
      <c r="E95" s="24"/>
      <c r="F95" s="19">
        <f t="shared" si="95"/>
        <v>0</v>
      </c>
      <c r="G95" s="24"/>
      <c r="H95" s="19">
        <f t="shared" si="96"/>
        <v>0</v>
      </c>
      <c r="I95" s="24"/>
      <c r="J95" s="19">
        <f t="shared" si="97"/>
        <v>0</v>
      </c>
      <c r="K95" s="24"/>
      <c r="L95" s="19">
        <f t="shared" si="98"/>
        <v>0</v>
      </c>
      <c r="M95" s="24"/>
      <c r="N95" s="63">
        <f t="shared" si="99"/>
        <v>0</v>
      </c>
      <c r="P95" s="57"/>
    </row>
    <row r="96" spans="1:16" ht="10.5" customHeight="1" outlineLevel="1">
      <c r="A96" s="70" t="s">
        <v>57</v>
      </c>
      <c r="B96" s="141" t="s">
        <v>150</v>
      </c>
      <c r="C96" s="142"/>
      <c r="D96" s="45">
        <v>0</v>
      </c>
      <c r="E96" s="24"/>
      <c r="F96" s="19">
        <f t="shared" si="95"/>
        <v>0</v>
      </c>
      <c r="G96" s="24"/>
      <c r="H96" s="19">
        <f t="shared" si="96"/>
        <v>0</v>
      </c>
      <c r="I96" s="24"/>
      <c r="J96" s="19">
        <f t="shared" si="97"/>
        <v>0</v>
      </c>
      <c r="K96" s="24"/>
      <c r="L96" s="19">
        <f t="shared" si="98"/>
        <v>0</v>
      </c>
      <c r="M96" s="24"/>
      <c r="N96" s="63">
        <f t="shared" si="99"/>
        <v>0</v>
      </c>
      <c r="P96" s="57"/>
    </row>
    <row r="97" spans="1:16" ht="93" customHeight="1" outlineLevel="1">
      <c r="A97" s="70" t="s">
        <v>174</v>
      </c>
      <c r="B97" s="143" t="s">
        <v>226</v>
      </c>
      <c r="C97" s="144"/>
      <c r="D97" s="49">
        <v>0.02</v>
      </c>
      <c r="E97" s="36"/>
      <c r="F97" s="20">
        <f>$D97*E97*100</f>
        <v>0</v>
      </c>
      <c r="G97" s="36"/>
      <c r="H97" s="20">
        <f>$D97*G97*100</f>
        <v>0</v>
      </c>
      <c r="I97" s="36"/>
      <c r="J97" s="20">
        <f>$D97*I97*100</f>
        <v>0</v>
      </c>
      <c r="K97" s="36"/>
      <c r="L97" s="20">
        <f>$D97*K97*100</f>
        <v>0</v>
      </c>
      <c r="M97" s="36"/>
      <c r="N97" s="65">
        <f>$D97*M97*100</f>
        <v>0</v>
      </c>
      <c r="P97" s="57"/>
    </row>
    <row r="98" spans="1:16" outlineLevel="1">
      <c r="A98" s="110" t="s">
        <v>158</v>
      </c>
      <c r="B98" s="110"/>
      <c r="C98" s="111"/>
      <c r="D98" s="47">
        <f>SUM(D90:D97)</f>
        <v>0.08</v>
      </c>
      <c r="E98" s="41"/>
      <c r="F98" s="21">
        <f>SUM(F90:F97)</f>
        <v>0</v>
      </c>
      <c r="G98" s="41"/>
      <c r="H98" s="21">
        <f>SUM(H90:H97)</f>
        <v>0</v>
      </c>
      <c r="I98" s="41"/>
      <c r="J98" s="21">
        <f>SUM(J90:J97)</f>
        <v>0</v>
      </c>
      <c r="K98" s="41"/>
      <c r="L98" s="21">
        <f>SUM(L90:L97)</f>
        <v>0</v>
      </c>
      <c r="M98" s="41"/>
      <c r="N98" s="66">
        <f>SUM(N90:N97)</f>
        <v>0</v>
      </c>
      <c r="P98" s="57"/>
    </row>
    <row r="99" spans="1:16">
      <c r="A99" s="72" t="s">
        <v>63</v>
      </c>
      <c r="B99" s="102" t="s">
        <v>227</v>
      </c>
      <c r="C99" s="103"/>
      <c r="D99" s="54"/>
      <c r="E99" s="35"/>
      <c r="F99" s="30"/>
      <c r="G99" s="35"/>
      <c r="H99" s="30"/>
      <c r="I99" s="35"/>
      <c r="J99" s="30"/>
      <c r="K99" s="35"/>
      <c r="L99" s="30"/>
      <c r="M99" s="35"/>
      <c r="N99" s="68"/>
      <c r="P99" s="57" t="str">
        <f t="shared" si="86"/>
        <v>Expert 6 (in accordance with ToR provisions/criteria)</v>
      </c>
    </row>
    <row r="100" spans="1:16">
      <c r="A100" s="70" t="s">
        <v>64</v>
      </c>
      <c r="B100" s="96" t="s">
        <v>228</v>
      </c>
      <c r="C100" s="97"/>
      <c r="D100" s="45">
        <v>0</v>
      </c>
      <c r="E100" s="24"/>
      <c r="F100" s="19">
        <f t="shared" ref="F100:H106" si="100">$D100*E100*100</f>
        <v>0</v>
      </c>
      <c r="G100" s="24"/>
      <c r="H100" s="19">
        <f t="shared" si="100"/>
        <v>0</v>
      </c>
      <c r="I100" s="24"/>
      <c r="J100" s="19">
        <f t="shared" ref="J100" si="101">$D100*I100*100</f>
        <v>0</v>
      </c>
      <c r="K100" s="24"/>
      <c r="L100" s="19">
        <f t="shared" ref="L100" si="102">$D100*K100*100</f>
        <v>0</v>
      </c>
      <c r="M100" s="24"/>
      <c r="N100" s="63">
        <f t="shared" ref="N100" si="103">$D100*M100*100</f>
        <v>0</v>
      </c>
      <c r="P100" s="12" t="str">
        <f t="shared" si="86"/>
        <v xml:space="preserve">- Qualifications- </v>
      </c>
    </row>
    <row r="101" spans="1:16">
      <c r="A101" s="70" t="s">
        <v>65</v>
      </c>
      <c r="B101" s="96" t="s">
        <v>229</v>
      </c>
      <c r="C101" s="97"/>
      <c r="D101" s="45">
        <v>0</v>
      </c>
      <c r="E101" s="24"/>
      <c r="F101" s="19">
        <f t="shared" si="100"/>
        <v>0</v>
      </c>
      <c r="G101" s="24"/>
      <c r="H101" s="19">
        <f t="shared" si="100"/>
        <v>0</v>
      </c>
      <c r="I101" s="24"/>
      <c r="J101" s="19">
        <f t="shared" ref="J101" si="104">$D101*I101*100</f>
        <v>0</v>
      </c>
      <c r="K101" s="24"/>
      <c r="L101" s="19">
        <f t="shared" ref="L101" si="105">$D101*K101*100</f>
        <v>0</v>
      </c>
      <c r="M101" s="24"/>
      <c r="N101" s="63">
        <f t="shared" ref="N101" si="106">$D101*M101*100</f>
        <v>0</v>
      </c>
      <c r="P101" s="12" t="str">
        <f t="shared" si="86"/>
        <v xml:space="preserve">- Language- </v>
      </c>
    </row>
    <row r="102" spans="1:16">
      <c r="A102" s="70" t="s">
        <v>66</v>
      </c>
      <c r="B102" s="106" t="s">
        <v>230</v>
      </c>
      <c r="C102" s="107"/>
      <c r="D102" s="45">
        <v>0</v>
      </c>
      <c r="E102" s="24"/>
      <c r="F102" s="19">
        <f t="shared" si="100"/>
        <v>0</v>
      </c>
      <c r="G102" s="24"/>
      <c r="H102" s="19">
        <f t="shared" si="100"/>
        <v>0</v>
      </c>
      <c r="I102" s="24"/>
      <c r="J102" s="19">
        <f t="shared" ref="J102" si="107">$D102*I102*100</f>
        <v>0</v>
      </c>
      <c r="K102" s="24"/>
      <c r="L102" s="19">
        <f t="shared" ref="L102" si="108">$D102*K102*100</f>
        <v>0</v>
      </c>
      <c r="M102" s="24"/>
      <c r="N102" s="63">
        <f t="shared" ref="N102" si="109">$D102*M102*100</f>
        <v>0</v>
      </c>
      <c r="P102" s="12" t="str">
        <f t="shared" si="86"/>
        <v xml:space="preserve">- General professional experience- </v>
      </c>
    </row>
    <row r="103" spans="1:16">
      <c r="A103" s="70" t="s">
        <v>67</v>
      </c>
      <c r="B103" s="106" t="s">
        <v>231</v>
      </c>
      <c r="C103" s="107"/>
      <c r="D103" s="45">
        <v>0</v>
      </c>
      <c r="E103" s="24"/>
      <c r="F103" s="19">
        <f t="shared" si="100"/>
        <v>0</v>
      </c>
      <c r="G103" s="24"/>
      <c r="H103" s="19">
        <f t="shared" si="100"/>
        <v>0</v>
      </c>
      <c r="I103" s="24"/>
      <c r="J103" s="19">
        <f t="shared" ref="J103" si="110">$D103*I103*100</f>
        <v>0</v>
      </c>
      <c r="K103" s="24"/>
      <c r="L103" s="19">
        <f t="shared" ref="L103" si="111">$D103*K103*100</f>
        <v>0</v>
      </c>
      <c r="M103" s="24"/>
      <c r="N103" s="63">
        <f t="shared" ref="N103" si="112">$D103*M103*100</f>
        <v>0</v>
      </c>
      <c r="P103" s="12" t="str">
        <f t="shared" si="86"/>
        <v xml:space="preserve">- Specific professional experience- </v>
      </c>
    </row>
    <row r="104" spans="1:16">
      <c r="A104" s="70" t="s">
        <v>68</v>
      </c>
      <c r="B104" s="96" t="s">
        <v>148</v>
      </c>
      <c r="C104" s="97"/>
      <c r="D104" s="45">
        <v>0</v>
      </c>
      <c r="E104" s="24"/>
      <c r="F104" s="19">
        <f t="shared" si="100"/>
        <v>0</v>
      </c>
      <c r="G104" s="24"/>
      <c r="H104" s="19">
        <f t="shared" si="100"/>
        <v>0</v>
      </c>
      <c r="I104" s="24"/>
      <c r="J104" s="19">
        <f t="shared" ref="J104" si="113">$D104*I104*100</f>
        <v>0</v>
      </c>
      <c r="K104" s="24"/>
      <c r="L104" s="19">
        <f t="shared" ref="L104" si="114">$D104*K104*100</f>
        <v>0</v>
      </c>
      <c r="M104" s="24"/>
      <c r="N104" s="63">
        <f t="shared" ref="N104" si="115">$D104*M104*100</f>
        <v>0</v>
      </c>
      <c r="P104" s="12" t="str">
        <f t="shared" si="86"/>
        <v>- Leadership/management experience</v>
      </c>
    </row>
    <row r="105" spans="1:16">
      <c r="A105" s="70" t="s">
        <v>69</v>
      </c>
      <c r="B105" s="106" t="s">
        <v>149</v>
      </c>
      <c r="C105" s="107"/>
      <c r="D105" s="45">
        <v>0</v>
      </c>
      <c r="E105" s="24"/>
      <c r="F105" s="19">
        <f t="shared" si="100"/>
        <v>0</v>
      </c>
      <c r="G105" s="24"/>
      <c r="H105" s="19">
        <f t="shared" si="100"/>
        <v>0</v>
      </c>
      <c r="I105" s="24"/>
      <c r="J105" s="19">
        <f t="shared" ref="J105" si="116">$D105*I105*100</f>
        <v>0</v>
      </c>
      <c r="K105" s="24"/>
      <c r="L105" s="19">
        <f t="shared" ref="L105" si="117">$D105*K105*100</f>
        <v>0</v>
      </c>
      <c r="M105" s="24"/>
      <c r="N105" s="63">
        <f t="shared" ref="N105" si="118">$D105*M105*100</f>
        <v>0</v>
      </c>
      <c r="P105" s="12" t="str">
        <f t="shared" si="86"/>
        <v>- Regional experience</v>
      </c>
    </row>
    <row r="106" spans="1:16">
      <c r="A106" s="70" t="s">
        <v>70</v>
      </c>
      <c r="B106" s="141" t="s">
        <v>150</v>
      </c>
      <c r="C106" s="142"/>
      <c r="D106" s="45">
        <v>0</v>
      </c>
      <c r="E106" s="24"/>
      <c r="F106" s="19">
        <f t="shared" si="100"/>
        <v>0</v>
      </c>
      <c r="G106" s="24"/>
      <c r="H106" s="19">
        <f t="shared" si="100"/>
        <v>0</v>
      </c>
      <c r="I106" s="24"/>
      <c r="J106" s="19">
        <f t="shared" ref="J106" si="119">$D106*I106*100</f>
        <v>0</v>
      </c>
      <c r="K106" s="24"/>
      <c r="L106" s="19">
        <f t="shared" ref="L106" si="120">$D106*K106*100</f>
        <v>0</v>
      </c>
      <c r="M106" s="24"/>
      <c r="N106" s="63">
        <f t="shared" ref="N106" si="121">$D106*M106*100</f>
        <v>0</v>
      </c>
      <c r="P106" s="12" t="str">
        <f t="shared" si="86"/>
        <v>- Development cooperation experience</v>
      </c>
    </row>
    <row r="107" spans="1:16">
      <c r="A107" s="70" t="s">
        <v>175</v>
      </c>
      <c r="B107" s="143" t="s">
        <v>232</v>
      </c>
      <c r="C107" s="144"/>
      <c r="D107" s="45">
        <v>0</v>
      </c>
      <c r="E107" s="36"/>
      <c r="F107" s="20">
        <f>$D107*E107*100</f>
        <v>0</v>
      </c>
      <c r="G107" s="36"/>
      <c r="H107" s="20">
        <f>$D107*G107*100</f>
        <v>0</v>
      </c>
      <c r="I107" s="36"/>
      <c r="J107" s="20">
        <f>$D107*I107*100</f>
        <v>0</v>
      </c>
      <c r="K107" s="36"/>
      <c r="L107" s="20">
        <f>$D107*K107*100</f>
        <v>0</v>
      </c>
      <c r="M107" s="36"/>
      <c r="N107" s="65">
        <f>$D107*M107*100</f>
        <v>0</v>
      </c>
      <c r="P107" s="12" t="str">
        <f t="shared" si="86"/>
        <v xml:space="preserve">- Other- </v>
      </c>
    </row>
    <row r="108" spans="1:16" outlineLevel="1">
      <c r="A108" s="110" t="s">
        <v>160</v>
      </c>
      <c r="B108" s="110"/>
      <c r="C108" s="111"/>
      <c r="D108" s="47">
        <f>SUM(D100:D107)</f>
        <v>0</v>
      </c>
      <c r="E108" s="41"/>
      <c r="F108" s="21">
        <f>SUM(F100:F107)</f>
        <v>0</v>
      </c>
      <c r="G108" s="41"/>
      <c r="H108" s="21">
        <f>SUM(H100:H107)</f>
        <v>0</v>
      </c>
      <c r="I108" s="41"/>
      <c r="J108" s="21">
        <f>SUM(J100:J107)</f>
        <v>0</v>
      </c>
      <c r="K108" s="41"/>
      <c r="L108" s="21">
        <f>SUM(L100:L107)</f>
        <v>0</v>
      </c>
      <c r="M108" s="41"/>
      <c r="N108" s="66">
        <f>SUM(N100:N107)</f>
        <v>0</v>
      </c>
      <c r="P108" s="57" t="str">
        <f t="shared" ref="P108:P135" si="122">IF(ISBLANK(B108),A108,B108)</f>
        <v>Interim total 2.7</v>
      </c>
    </row>
    <row r="109" spans="1:16" ht="22.5">
      <c r="A109" s="72" t="s">
        <v>71</v>
      </c>
      <c r="B109" s="102" t="s">
        <v>157</v>
      </c>
      <c r="C109" s="103"/>
      <c r="D109" s="54"/>
      <c r="E109" s="35"/>
      <c r="F109" s="30"/>
      <c r="G109" s="35"/>
      <c r="H109" s="30"/>
      <c r="I109" s="35"/>
      <c r="J109" s="30"/>
      <c r="K109" s="35"/>
      <c r="L109" s="30"/>
      <c r="M109" s="35"/>
      <c r="N109" s="68"/>
      <c r="P109" s="57" t="str">
        <f t="shared" si="122"/>
        <v>Short-term expert pool 1 (in accordance with ToR provisions/criteria)</v>
      </c>
    </row>
    <row r="110" spans="1:16">
      <c r="A110" s="70" t="s">
        <v>72</v>
      </c>
      <c r="B110" s="96" t="s">
        <v>144</v>
      </c>
      <c r="C110" s="97"/>
      <c r="D110" s="45">
        <v>0</v>
      </c>
      <c r="E110" s="24"/>
      <c r="F110" s="19">
        <f t="shared" ref="F110:H115" si="123">$D110*E110*100</f>
        <v>0</v>
      </c>
      <c r="G110" s="24"/>
      <c r="H110" s="19">
        <f t="shared" si="123"/>
        <v>0</v>
      </c>
      <c r="I110" s="24"/>
      <c r="J110" s="19">
        <f t="shared" ref="J110" si="124">$D110*I110*100</f>
        <v>0</v>
      </c>
      <c r="K110" s="24"/>
      <c r="L110" s="19">
        <f t="shared" ref="L110" si="125">$D110*K110*100</f>
        <v>0</v>
      </c>
      <c r="M110" s="24"/>
      <c r="N110" s="63">
        <f t="shared" ref="N110" si="126">$D110*M110*100</f>
        <v>0</v>
      </c>
      <c r="P110" s="12" t="str">
        <f t="shared" si="122"/>
        <v>- Qualifications</v>
      </c>
    </row>
    <row r="111" spans="1:16">
      <c r="A111" s="70" t="s">
        <v>73</v>
      </c>
      <c r="B111" s="96" t="s">
        <v>145</v>
      </c>
      <c r="C111" s="97"/>
      <c r="D111" s="45">
        <v>0</v>
      </c>
      <c r="E111" s="24"/>
      <c r="F111" s="19">
        <f t="shared" si="123"/>
        <v>0</v>
      </c>
      <c r="G111" s="24"/>
      <c r="H111" s="19">
        <f t="shared" si="123"/>
        <v>0</v>
      </c>
      <c r="I111" s="24"/>
      <c r="J111" s="19">
        <f t="shared" ref="J111" si="127">$D111*I111*100</f>
        <v>0</v>
      </c>
      <c r="K111" s="24"/>
      <c r="L111" s="19">
        <f t="shared" ref="L111" si="128">$D111*K111*100</f>
        <v>0</v>
      </c>
      <c r="M111" s="24"/>
      <c r="N111" s="63">
        <f t="shared" ref="N111" si="129">$D111*M111*100</f>
        <v>0</v>
      </c>
      <c r="P111" s="12" t="str">
        <f t="shared" si="122"/>
        <v>- Language</v>
      </c>
    </row>
    <row r="112" spans="1:16">
      <c r="A112" s="70" t="s">
        <v>74</v>
      </c>
      <c r="B112" s="106" t="s">
        <v>146</v>
      </c>
      <c r="C112" s="107"/>
      <c r="D112" s="45">
        <v>0</v>
      </c>
      <c r="E112" s="24"/>
      <c r="F112" s="19">
        <f t="shared" si="123"/>
        <v>0</v>
      </c>
      <c r="G112" s="24"/>
      <c r="H112" s="19">
        <f t="shared" si="123"/>
        <v>0</v>
      </c>
      <c r="I112" s="24"/>
      <c r="J112" s="19">
        <f t="shared" ref="J112" si="130">$D112*I112*100</f>
        <v>0</v>
      </c>
      <c r="K112" s="24"/>
      <c r="L112" s="19">
        <f t="shared" ref="L112" si="131">$D112*K112*100</f>
        <v>0</v>
      </c>
      <c r="M112" s="24"/>
      <c r="N112" s="63">
        <f t="shared" ref="N112" si="132">$D112*M112*100</f>
        <v>0</v>
      </c>
      <c r="P112" s="12" t="str">
        <f t="shared" si="122"/>
        <v>- General professional experience</v>
      </c>
    </row>
    <row r="113" spans="1:16">
      <c r="A113" s="70" t="s">
        <v>176</v>
      </c>
      <c r="B113" s="106" t="s">
        <v>147</v>
      </c>
      <c r="C113" s="107"/>
      <c r="D113" s="45">
        <v>0</v>
      </c>
      <c r="E113" s="24"/>
      <c r="F113" s="19">
        <f t="shared" si="123"/>
        <v>0</v>
      </c>
      <c r="G113" s="24"/>
      <c r="H113" s="19">
        <f t="shared" si="123"/>
        <v>0</v>
      </c>
      <c r="I113" s="24"/>
      <c r="J113" s="19">
        <f t="shared" ref="J113" si="133">$D113*I113*100</f>
        <v>0</v>
      </c>
      <c r="K113" s="24"/>
      <c r="L113" s="19">
        <f t="shared" ref="L113" si="134">$D113*K113*100</f>
        <v>0</v>
      </c>
      <c r="M113" s="24"/>
      <c r="N113" s="63">
        <f t="shared" ref="N113" si="135">$D113*M113*100</f>
        <v>0</v>
      </c>
      <c r="P113" s="12" t="str">
        <f t="shared" si="122"/>
        <v>- Specific professional experience</v>
      </c>
    </row>
    <row r="114" spans="1:16">
      <c r="A114" s="70" t="s">
        <v>177</v>
      </c>
      <c r="B114" s="106" t="s">
        <v>149</v>
      </c>
      <c r="C114" s="107"/>
      <c r="D114" s="45">
        <v>0</v>
      </c>
      <c r="E114" s="24"/>
      <c r="F114" s="19">
        <f t="shared" si="123"/>
        <v>0</v>
      </c>
      <c r="G114" s="24"/>
      <c r="H114" s="19">
        <f t="shared" si="123"/>
        <v>0</v>
      </c>
      <c r="I114" s="24"/>
      <c r="J114" s="19">
        <f t="shared" ref="J114" si="136">$D114*I114*100</f>
        <v>0</v>
      </c>
      <c r="K114" s="24"/>
      <c r="L114" s="19">
        <f t="shared" ref="L114" si="137">$D114*K114*100</f>
        <v>0</v>
      </c>
      <c r="M114" s="24"/>
      <c r="N114" s="63">
        <f t="shared" ref="N114" si="138">$D114*M114*100</f>
        <v>0</v>
      </c>
      <c r="P114" s="12" t="str">
        <f t="shared" si="122"/>
        <v>- Regional experience</v>
      </c>
    </row>
    <row r="115" spans="1:16">
      <c r="A115" s="70" t="s">
        <v>178</v>
      </c>
      <c r="B115" s="106" t="s">
        <v>150</v>
      </c>
      <c r="C115" s="107"/>
      <c r="D115" s="45">
        <v>0</v>
      </c>
      <c r="E115" s="24"/>
      <c r="F115" s="19">
        <f t="shared" si="123"/>
        <v>0</v>
      </c>
      <c r="G115" s="24"/>
      <c r="H115" s="19">
        <f t="shared" si="123"/>
        <v>0</v>
      </c>
      <c r="I115" s="24"/>
      <c r="J115" s="19">
        <f t="shared" ref="J115" si="139">$D115*I115*100</f>
        <v>0</v>
      </c>
      <c r="K115" s="24"/>
      <c r="L115" s="19">
        <f t="shared" ref="L115" si="140">$D115*K115*100</f>
        <v>0</v>
      </c>
      <c r="M115" s="24"/>
      <c r="N115" s="63">
        <f t="shared" ref="N115" si="141">$D115*M115*100</f>
        <v>0</v>
      </c>
      <c r="P115" s="12" t="str">
        <f t="shared" si="122"/>
        <v>- Development cooperation experience</v>
      </c>
    </row>
    <row r="116" spans="1:16">
      <c r="A116" s="70" t="s">
        <v>179</v>
      </c>
      <c r="B116" s="143" t="s">
        <v>151</v>
      </c>
      <c r="C116" s="144"/>
      <c r="D116" s="45">
        <v>0</v>
      </c>
      <c r="E116" s="36"/>
      <c r="F116" s="20">
        <f>$D116*E116*100</f>
        <v>0</v>
      </c>
      <c r="G116" s="36"/>
      <c r="H116" s="20">
        <f>$D116*G116*100</f>
        <v>0</v>
      </c>
      <c r="I116" s="36"/>
      <c r="J116" s="20">
        <f>$D116*I116*100</f>
        <v>0</v>
      </c>
      <c r="K116" s="36"/>
      <c r="L116" s="20">
        <f>$D116*K116*100</f>
        <v>0</v>
      </c>
      <c r="M116" s="36"/>
      <c r="N116" s="65">
        <f>$D116*M116*100</f>
        <v>0</v>
      </c>
      <c r="P116" s="12" t="str">
        <f t="shared" si="122"/>
        <v>- Other</v>
      </c>
    </row>
    <row r="117" spans="1:16" outlineLevel="1">
      <c r="A117" s="110" t="s">
        <v>165</v>
      </c>
      <c r="B117" s="110"/>
      <c r="C117" s="111"/>
      <c r="D117" s="47">
        <f>SUM(D110:D116)</f>
        <v>0</v>
      </c>
      <c r="E117" s="41"/>
      <c r="F117" s="21">
        <f>SUM(F110:F116)</f>
        <v>0</v>
      </c>
      <c r="G117" s="41"/>
      <c r="H117" s="21">
        <f>SUM(H110:H116)</f>
        <v>0</v>
      </c>
      <c r="I117" s="41"/>
      <c r="J117" s="21">
        <f>SUM(J110:J116)</f>
        <v>0</v>
      </c>
      <c r="K117" s="41"/>
      <c r="L117" s="21">
        <f>SUM(L110:L116)</f>
        <v>0</v>
      </c>
      <c r="M117" s="41"/>
      <c r="N117" s="66">
        <f>SUM(N110:N116)</f>
        <v>0</v>
      </c>
      <c r="P117" s="57" t="str">
        <f t="shared" si="122"/>
        <v>Interim total 2.8</v>
      </c>
    </row>
    <row r="118" spans="1:16" ht="22.5">
      <c r="A118" s="72" t="s">
        <v>180</v>
      </c>
      <c r="B118" s="102" t="s">
        <v>159</v>
      </c>
      <c r="C118" s="103"/>
      <c r="D118" s="54"/>
      <c r="E118" s="35"/>
      <c r="F118" s="30"/>
      <c r="G118" s="35"/>
      <c r="H118" s="30"/>
      <c r="I118" s="35"/>
      <c r="J118" s="30"/>
      <c r="K118" s="35"/>
      <c r="L118" s="30"/>
      <c r="M118" s="35"/>
      <c r="N118" s="68"/>
      <c r="P118" s="57" t="str">
        <f t="shared" si="122"/>
        <v>Short-term expert pool 2 (in accordance with ToR provisions/criteria)</v>
      </c>
    </row>
    <row r="119" spans="1:16">
      <c r="A119" s="70" t="s">
        <v>181</v>
      </c>
      <c r="B119" s="96" t="s">
        <v>144</v>
      </c>
      <c r="C119" s="97"/>
      <c r="D119" s="45">
        <v>0</v>
      </c>
      <c r="E119" s="24"/>
      <c r="F119" s="19">
        <f t="shared" ref="F119:H124" si="142">$D119*E119*100</f>
        <v>0</v>
      </c>
      <c r="G119" s="24"/>
      <c r="H119" s="19">
        <f t="shared" si="142"/>
        <v>0</v>
      </c>
      <c r="I119" s="24"/>
      <c r="J119" s="19">
        <f t="shared" ref="J119" si="143">$D119*I119*100</f>
        <v>0</v>
      </c>
      <c r="K119" s="24"/>
      <c r="L119" s="19">
        <f t="shared" ref="L119" si="144">$D119*K119*100</f>
        <v>0</v>
      </c>
      <c r="M119" s="24"/>
      <c r="N119" s="63">
        <f t="shared" ref="N119" si="145">$D119*M119*100</f>
        <v>0</v>
      </c>
      <c r="P119" s="12" t="str">
        <f t="shared" si="122"/>
        <v>- Qualifications</v>
      </c>
    </row>
    <row r="120" spans="1:16">
      <c r="A120" s="70" t="s">
        <v>182</v>
      </c>
      <c r="B120" s="96" t="s">
        <v>145</v>
      </c>
      <c r="C120" s="97"/>
      <c r="D120" s="45">
        <v>0</v>
      </c>
      <c r="E120" s="24"/>
      <c r="F120" s="19">
        <f t="shared" si="142"/>
        <v>0</v>
      </c>
      <c r="G120" s="24"/>
      <c r="H120" s="19">
        <f t="shared" si="142"/>
        <v>0</v>
      </c>
      <c r="I120" s="24"/>
      <c r="J120" s="19">
        <f t="shared" ref="J120" si="146">$D120*I120*100</f>
        <v>0</v>
      </c>
      <c r="K120" s="24"/>
      <c r="L120" s="19">
        <f t="shared" ref="L120" si="147">$D120*K120*100</f>
        <v>0</v>
      </c>
      <c r="M120" s="24"/>
      <c r="N120" s="63">
        <f t="shared" ref="N120" si="148">$D120*M120*100</f>
        <v>0</v>
      </c>
      <c r="P120" s="12" t="str">
        <f t="shared" si="122"/>
        <v>- Language</v>
      </c>
    </row>
    <row r="121" spans="1:16">
      <c r="A121" s="70" t="s">
        <v>183</v>
      </c>
      <c r="B121" s="106" t="s">
        <v>146</v>
      </c>
      <c r="C121" s="107"/>
      <c r="D121" s="45">
        <v>0</v>
      </c>
      <c r="E121" s="24"/>
      <c r="F121" s="19">
        <f t="shared" si="142"/>
        <v>0</v>
      </c>
      <c r="G121" s="24"/>
      <c r="H121" s="19">
        <f t="shared" si="142"/>
        <v>0</v>
      </c>
      <c r="I121" s="24"/>
      <c r="J121" s="19">
        <f t="shared" ref="J121" si="149">$D121*I121*100</f>
        <v>0</v>
      </c>
      <c r="K121" s="24"/>
      <c r="L121" s="19">
        <f t="shared" ref="L121" si="150">$D121*K121*100</f>
        <v>0</v>
      </c>
      <c r="M121" s="24"/>
      <c r="N121" s="63">
        <f t="shared" ref="N121" si="151">$D121*M121*100</f>
        <v>0</v>
      </c>
      <c r="P121" s="12" t="str">
        <f t="shared" si="122"/>
        <v>- General professional experience</v>
      </c>
    </row>
    <row r="122" spans="1:16">
      <c r="A122" s="70" t="s">
        <v>184</v>
      </c>
      <c r="B122" s="106" t="s">
        <v>147</v>
      </c>
      <c r="C122" s="107"/>
      <c r="D122" s="45">
        <v>0</v>
      </c>
      <c r="E122" s="24"/>
      <c r="F122" s="19">
        <f t="shared" si="142"/>
        <v>0</v>
      </c>
      <c r="G122" s="24"/>
      <c r="H122" s="19">
        <f t="shared" si="142"/>
        <v>0</v>
      </c>
      <c r="I122" s="24"/>
      <c r="J122" s="19">
        <f t="shared" ref="J122" si="152">$D122*I122*100</f>
        <v>0</v>
      </c>
      <c r="K122" s="24"/>
      <c r="L122" s="19">
        <f t="shared" ref="L122" si="153">$D122*K122*100</f>
        <v>0</v>
      </c>
      <c r="M122" s="24"/>
      <c r="N122" s="63">
        <f t="shared" ref="N122" si="154">$D122*M122*100</f>
        <v>0</v>
      </c>
      <c r="P122" s="12" t="str">
        <f t="shared" si="122"/>
        <v>- Specific professional experience</v>
      </c>
    </row>
    <row r="123" spans="1:16">
      <c r="A123" s="70" t="s">
        <v>185</v>
      </c>
      <c r="B123" s="106" t="s">
        <v>149</v>
      </c>
      <c r="C123" s="107"/>
      <c r="D123" s="45">
        <v>0</v>
      </c>
      <c r="E123" s="24"/>
      <c r="F123" s="19">
        <f t="shared" si="142"/>
        <v>0</v>
      </c>
      <c r="G123" s="24"/>
      <c r="H123" s="19">
        <f t="shared" si="142"/>
        <v>0</v>
      </c>
      <c r="I123" s="24"/>
      <c r="J123" s="19">
        <f t="shared" ref="J123" si="155">$D123*I123*100</f>
        <v>0</v>
      </c>
      <c r="K123" s="24"/>
      <c r="L123" s="19">
        <f t="shared" ref="L123" si="156">$D123*K123*100</f>
        <v>0</v>
      </c>
      <c r="M123" s="24"/>
      <c r="N123" s="63">
        <f t="shared" ref="N123" si="157">$D123*M123*100</f>
        <v>0</v>
      </c>
      <c r="P123" s="12" t="str">
        <f t="shared" si="122"/>
        <v>- Regional experience</v>
      </c>
    </row>
    <row r="124" spans="1:16">
      <c r="A124" s="70" t="s">
        <v>186</v>
      </c>
      <c r="B124" s="106" t="s">
        <v>150</v>
      </c>
      <c r="C124" s="107"/>
      <c r="D124" s="45">
        <v>0</v>
      </c>
      <c r="E124" s="24"/>
      <c r="F124" s="19">
        <f t="shared" si="142"/>
        <v>0</v>
      </c>
      <c r="G124" s="24"/>
      <c r="H124" s="19">
        <f t="shared" si="142"/>
        <v>0</v>
      </c>
      <c r="I124" s="24"/>
      <c r="J124" s="19">
        <f t="shared" ref="J124" si="158">$D124*I124*100</f>
        <v>0</v>
      </c>
      <c r="K124" s="24"/>
      <c r="L124" s="19">
        <f t="shared" ref="L124" si="159">$D124*K124*100</f>
        <v>0</v>
      </c>
      <c r="M124" s="24"/>
      <c r="N124" s="63">
        <f t="shared" ref="N124" si="160">$D124*M124*100</f>
        <v>0</v>
      </c>
      <c r="P124" s="12" t="str">
        <f t="shared" si="122"/>
        <v>- Development cooperation experience</v>
      </c>
    </row>
    <row r="125" spans="1:16">
      <c r="A125" s="70" t="s">
        <v>187</v>
      </c>
      <c r="B125" s="143" t="s">
        <v>151</v>
      </c>
      <c r="C125" s="144"/>
      <c r="D125" s="45">
        <v>0</v>
      </c>
      <c r="E125" s="36"/>
      <c r="F125" s="20">
        <f>$D125*E125*100</f>
        <v>0</v>
      </c>
      <c r="G125" s="36"/>
      <c r="H125" s="20">
        <f>$D125*G125*100</f>
        <v>0</v>
      </c>
      <c r="I125" s="36"/>
      <c r="J125" s="20">
        <f>$D125*I125*100</f>
        <v>0</v>
      </c>
      <c r="K125" s="36"/>
      <c r="L125" s="20">
        <f>$D125*K125*100</f>
        <v>0</v>
      </c>
      <c r="M125" s="36"/>
      <c r="N125" s="65">
        <f>$D125*M125*100</f>
        <v>0</v>
      </c>
      <c r="P125" s="12" t="str">
        <f t="shared" si="122"/>
        <v>- Other</v>
      </c>
    </row>
    <row r="126" spans="1:16" outlineLevel="1">
      <c r="A126" s="110" t="s">
        <v>188</v>
      </c>
      <c r="B126" s="110"/>
      <c r="C126" s="111"/>
      <c r="D126" s="47">
        <f>SUM(D119:D125)</f>
        <v>0</v>
      </c>
      <c r="E126" s="41"/>
      <c r="F126" s="21">
        <f>SUM(F119:F125)</f>
        <v>0</v>
      </c>
      <c r="G126" s="41"/>
      <c r="H126" s="21">
        <f>SUM(H119:H125)</f>
        <v>0</v>
      </c>
      <c r="I126" s="41"/>
      <c r="J126" s="21">
        <f>SUM(J119:J125)</f>
        <v>0</v>
      </c>
      <c r="K126" s="41"/>
      <c r="L126" s="21">
        <f>SUM(L119:L125)</f>
        <v>0</v>
      </c>
      <c r="M126" s="41"/>
      <c r="N126" s="66">
        <f>SUM(N119:N125)</f>
        <v>0</v>
      </c>
      <c r="P126" s="57" t="str">
        <f t="shared" si="122"/>
        <v>Interim total 2.9</v>
      </c>
    </row>
    <row r="127" spans="1:16" ht="22.5">
      <c r="A127" s="72" t="s">
        <v>189</v>
      </c>
      <c r="B127" s="102" t="s">
        <v>161</v>
      </c>
      <c r="C127" s="103"/>
      <c r="D127" s="54"/>
      <c r="E127" s="35"/>
      <c r="F127" s="30"/>
      <c r="G127" s="35"/>
      <c r="H127" s="30"/>
      <c r="I127" s="35"/>
      <c r="J127" s="30"/>
      <c r="K127" s="35"/>
      <c r="L127" s="30"/>
      <c r="M127" s="35"/>
      <c r="N127" s="68"/>
      <c r="P127" s="57" t="str">
        <f t="shared" si="122"/>
        <v>Assessment of proposed personnel for non-specified positions (provided permissible under ToRs)</v>
      </c>
    </row>
    <row r="128" spans="1:16" ht="33.75">
      <c r="A128" s="71" t="s">
        <v>190</v>
      </c>
      <c r="B128" s="85" t="s">
        <v>162</v>
      </c>
      <c r="C128" s="86"/>
      <c r="D128" s="45">
        <v>0</v>
      </c>
      <c r="E128" s="24"/>
      <c r="F128" s="19">
        <f t="shared" ref="F128:H129" si="161">$D128*E128*100</f>
        <v>0</v>
      </c>
      <c r="G128" s="24"/>
      <c r="H128" s="19">
        <f t="shared" si="161"/>
        <v>0</v>
      </c>
      <c r="I128" s="24"/>
      <c r="J128" s="19">
        <f t="shared" ref="J128" si="162">$D128*I128*100</f>
        <v>0</v>
      </c>
      <c r="K128" s="24"/>
      <c r="L128" s="19">
        <f t="shared" ref="L128" si="163">$D128*K128*100</f>
        <v>0</v>
      </c>
      <c r="M128" s="24"/>
      <c r="N128" s="63">
        <f t="shared" ref="N128" si="164">$D128*M128*100</f>
        <v>0</v>
      </c>
      <c r="P128" s="12" t="str">
        <f t="shared" si="122"/>
        <v>Composition and sufficient assignment duration of the team in order to perform the tasks specified in the schedule and personnel assignment plan</v>
      </c>
    </row>
    <row r="129" spans="1:16" ht="33.75">
      <c r="A129" s="71" t="s">
        <v>191</v>
      </c>
      <c r="B129" s="83" t="s">
        <v>163</v>
      </c>
      <c r="C129" s="84"/>
      <c r="D129" s="45">
        <v>0</v>
      </c>
      <c r="E129" s="24"/>
      <c r="F129" s="19">
        <f t="shared" si="161"/>
        <v>0</v>
      </c>
      <c r="G129" s="24"/>
      <c r="H129" s="19">
        <f t="shared" si="161"/>
        <v>0</v>
      </c>
      <c r="I129" s="24"/>
      <c r="J129" s="19">
        <f t="shared" ref="J129" si="165">$D129*I129*100</f>
        <v>0</v>
      </c>
      <c r="K129" s="24"/>
      <c r="L129" s="19">
        <f t="shared" ref="L129" si="166">$D129*K129*100</f>
        <v>0</v>
      </c>
      <c r="M129" s="24"/>
      <c r="N129" s="63">
        <f t="shared" ref="N129" si="167">$D129*M129*100</f>
        <v>0</v>
      </c>
      <c r="P129" s="12" t="str">
        <f t="shared" si="122"/>
        <v>Qualifications and sufficient assignment duration of the team (professional experience and other specific experience) in order to process theme 1</v>
      </c>
    </row>
    <row r="130" spans="1:16" ht="33.75">
      <c r="A130" s="71" t="s">
        <v>192</v>
      </c>
      <c r="B130" s="145" t="s">
        <v>164</v>
      </c>
      <c r="C130" s="146"/>
      <c r="D130" s="45">
        <v>0</v>
      </c>
      <c r="E130" s="36"/>
      <c r="F130" s="20">
        <f>$D130*E130*100</f>
        <v>0</v>
      </c>
      <c r="G130" s="36"/>
      <c r="H130" s="20">
        <f>$D130*G130*100</f>
        <v>0</v>
      </c>
      <c r="I130" s="36"/>
      <c r="J130" s="20">
        <f>$D130*I130*100</f>
        <v>0</v>
      </c>
      <c r="K130" s="36"/>
      <c r="L130" s="20">
        <f>$D130*K130*100</f>
        <v>0</v>
      </c>
      <c r="M130" s="36"/>
      <c r="N130" s="65">
        <f>$D130*M130*100</f>
        <v>0</v>
      </c>
      <c r="P130" s="12" t="str">
        <f t="shared" si="122"/>
        <v>Qualifications and sufficient assignment duration of the team (professional experience and other specific experience) in order to process theme 2</v>
      </c>
    </row>
    <row r="131" spans="1:16" outlineLevel="1">
      <c r="A131" s="110" t="s">
        <v>193</v>
      </c>
      <c r="B131" s="110"/>
      <c r="C131" s="111"/>
      <c r="D131" s="47">
        <f>SUM(D128:D130)</f>
        <v>0</v>
      </c>
      <c r="E131" s="41"/>
      <c r="F131" s="21">
        <f>SUM(F128:F130)</f>
        <v>0</v>
      </c>
      <c r="G131" s="41"/>
      <c r="H131" s="21">
        <f>SUM(H128:H130)</f>
        <v>0</v>
      </c>
      <c r="I131" s="41"/>
      <c r="J131" s="21">
        <f>SUM(J128:J130)</f>
        <v>0</v>
      </c>
      <c r="K131" s="41"/>
      <c r="L131" s="21">
        <f>SUM(L128:L130)</f>
        <v>0</v>
      </c>
      <c r="M131" s="41"/>
      <c r="N131" s="66">
        <f>SUM(N128:N130)</f>
        <v>0</v>
      </c>
      <c r="P131" s="57" t="str">
        <f t="shared" si="122"/>
        <v>Interim total 2.10</v>
      </c>
    </row>
    <row r="132" spans="1:16">
      <c r="A132" s="118" t="s">
        <v>166</v>
      </c>
      <c r="B132" s="118"/>
      <c r="C132" s="119"/>
      <c r="D132" s="48">
        <f>SUM(D48,D58,D68,D78,D88,D98,D108,D117,D126,D131)</f>
        <v>0.7</v>
      </c>
      <c r="E132" s="28"/>
      <c r="F132" s="48">
        <f>SUM(F48,F58,F68,F78,F88,F98,F108,F117,F126,F131)</f>
        <v>0</v>
      </c>
      <c r="G132" s="28"/>
      <c r="H132" s="48">
        <f>SUM(H48,H58,H68,H78,H88,H98,H108,H117,H126,H131)</f>
        <v>0</v>
      </c>
      <c r="I132" s="28"/>
      <c r="J132" s="48">
        <f>SUM(J48,J58,J68,J78,J88,J98,J108,J117,J126,J131)</f>
        <v>0</v>
      </c>
      <c r="K132" s="28"/>
      <c r="L132" s="48">
        <f>SUM(L48,L58,L68,L78,L88,L98,L108,L117,L126,L131)</f>
        <v>0</v>
      </c>
      <c r="M132" s="28"/>
      <c r="N132" s="48">
        <f>SUM(N48,N58,N68,N78,N88,N98,N108,N117,N126,N131)</f>
        <v>0</v>
      </c>
      <c r="P132" s="57" t="str">
        <f t="shared" si="122"/>
        <v>Total 2</v>
      </c>
    </row>
    <row r="133" spans="1:16" ht="12.75">
      <c r="A133" s="114" t="s">
        <v>167</v>
      </c>
      <c r="B133" s="114"/>
      <c r="C133" s="115"/>
      <c r="D133" s="50">
        <f>D37+D132</f>
        <v>1</v>
      </c>
      <c r="E133" s="37"/>
      <c r="F133" s="38">
        <f>F37+F132</f>
        <v>0</v>
      </c>
      <c r="G133" s="37"/>
      <c r="H133" s="38">
        <f>H37+H132</f>
        <v>0</v>
      </c>
      <c r="I133" s="37"/>
      <c r="J133" s="38">
        <f>J37+J132</f>
        <v>0</v>
      </c>
      <c r="K133" s="37"/>
      <c r="L133" s="38">
        <f>L37+L132</f>
        <v>0</v>
      </c>
      <c r="M133" s="37"/>
      <c r="N133" s="73">
        <f>N37+N132</f>
        <v>0</v>
      </c>
      <c r="P133" s="57" t="str">
        <f t="shared" si="122"/>
        <v>Overall total 1 + 2</v>
      </c>
    </row>
    <row r="134" spans="1:16" ht="12.75">
      <c r="A134" s="114" t="s">
        <v>168</v>
      </c>
      <c r="B134" s="114"/>
      <c r="C134" s="115"/>
      <c r="D134" s="39"/>
      <c r="E134" s="40"/>
      <c r="F134" s="51">
        <f>F133/1000</f>
        <v>0</v>
      </c>
      <c r="G134" s="40"/>
      <c r="H134" s="51">
        <f>H133/1000</f>
        <v>0</v>
      </c>
      <c r="I134" s="40"/>
      <c r="J134" s="51">
        <f>J133/1000</f>
        <v>0</v>
      </c>
      <c r="K134" s="40"/>
      <c r="L134" s="51">
        <f>L133/1000</f>
        <v>0</v>
      </c>
      <c r="M134" s="40"/>
      <c r="N134" s="74">
        <f>N133/1000</f>
        <v>0</v>
      </c>
      <c r="P134" s="57" t="str">
        <f t="shared" si="122"/>
        <v>Assessment in %</v>
      </c>
    </row>
    <row r="135" spans="1:16" ht="12.75">
      <c r="A135" s="114" t="s">
        <v>169</v>
      </c>
      <c r="B135" s="114"/>
      <c r="C135" s="115"/>
      <c r="D135" s="42"/>
      <c r="E135" s="44"/>
      <c r="F135" s="43">
        <f>_xlfn.RANK.EQ(F134,Wertung)</f>
        <v>1</v>
      </c>
      <c r="G135" s="44"/>
      <c r="H135" s="43">
        <f>_xlfn.RANK.EQ(H134,Wertung)</f>
        <v>1</v>
      </c>
      <c r="I135" s="44"/>
      <c r="J135" s="43">
        <f>_xlfn.RANK.EQ(J134,Wertung)</f>
        <v>1</v>
      </c>
      <c r="K135" s="44"/>
      <c r="L135" s="43">
        <f>_xlfn.RANK.EQ(L134,Wertung)</f>
        <v>1</v>
      </c>
      <c r="M135" s="44"/>
      <c r="N135" s="75">
        <f>_xlfn.RANK.EQ(N134,Wertung)</f>
        <v>1</v>
      </c>
      <c r="P135" s="57" t="str">
        <f t="shared" si="122"/>
        <v>Ranking</v>
      </c>
    </row>
    <row r="136" spans="1:16">
      <c r="E136" s="2"/>
      <c r="G136" s="2"/>
      <c r="I136" s="2"/>
      <c r="K136" s="2"/>
      <c r="M136" s="1"/>
    </row>
    <row r="137" spans="1:16">
      <c r="A137" s="116" t="s">
        <v>170</v>
      </c>
      <c r="B137" s="116"/>
      <c r="C137" s="116"/>
      <c r="D137" s="116"/>
      <c r="E137" s="116"/>
      <c r="F137" s="116"/>
      <c r="G137" s="116"/>
      <c r="H137" s="116"/>
      <c r="I137" s="116"/>
      <c r="J137" s="116"/>
      <c r="K137" s="116"/>
      <c r="L137" s="116"/>
      <c r="M137" s="116"/>
      <c r="N137" s="116"/>
    </row>
    <row r="138" spans="1:16">
      <c r="A138" s="117"/>
      <c r="B138" s="117"/>
      <c r="C138" s="117"/>
      <c r="E138" s="2"/>
      <c r="G138" s="2"/>
      <c r="I138" s="147"/>
      <c r="J138" s="147"/>
      <c r="K138" s="147"/>
      <c r="L138" s="147"/>
      <c r="M138" s="147"/>
      <c r="N138" s="147"/>
    </row>
    <row r="139" spans="1:16">
      <c r="B139" s="13"/>
      <c r="E139" s="2"/>
      <c r="G139" s="2"/>
      <c r="I139" s="108" t="s">
        <v>171</v>
      </c>
      <c r="J139" s="109"/>
      <c r="K139" s="109"/>
      <c r="L139" s="109"/>
      <c r="M139" s="109"/>
      <c r="N139" s="109"/>
    </row>
  </sheetData>
  <sheetProtection selectLockedCells="1"/>
  <mergeCells count="155">
    <mergeCell ref="A98:C98"/>
    <mergeCell ref="A88:C88"/>
    <mergeCell ref="B89:C89"/>
    <mergeCell ref="B90:C90"/>
    <mergeCell ref="B91:C91"/>
    <mergeCell ref="B92:C92"/>
    <mergeCell ref="B93:C93"/>
    <mergeCell ref="B94:C94"/>
    <mergeCell ref="B79:C79"/>
    <mergeCell ref="B80:C80"/>
    <mergeCell ref="B81:C81"/>
    <mergeCell ref="B82:C82"/>
    <mergeCell ref="B83:C83"/>
    <mergeCell ref="B84:C84"/>
    <mergeCell ref="B85:C85"/>
    <mergeCell ref="B86:C86"/>
    <mergeCell ref="B87:C87"/>
    <mergeCell ref="I138:N138"/>
    <mergeCell ref="A126:C126"/>
    <mergeCell ref="B111:C111"/>
    <mergeCell ref="B113:C113"/>
    <mergeCell ref="B75:C75"/>
    <mergeCell ref="O5:O6"/>
    <mergeCell ref="A1:J1"/>
    <mergeCell ref="B33:C33"/>
    <mergeCell ref="B54:C54"/>
    <mergeCell ref="B55:C55"/>
    <mergeCell ref="A58:C58"/>
    <mergeCell ref="B56:C56"/>
    <mergeCell ref="B57:C57"/>
    <mergeCell ref="B66:C66"/>
    <mergeCell ref="B60:C60"/>
    <mergeCell ref="B61:C61"/>
    <mergeCell ref="B63:C63"/>
    <mergeCell ref="B62:C62"/>
    <mergeCell ref="B64:C64"/>
    <mergeCell ref="B65:C65"/>
    <mergeCell ref="B43:C43"/>
    <mergeCell ref="B44:C44"/>
    <mergeCell ref="B45:C45"/>
    <mergeCell ref="A48:C48"/>
    <mergeCell ref="A131:C131"/>
    <mergeCell ref="B106:C106"/>
    <mergeCell ref="B107:C107"/>
    <mergeCell ref="B70:C70"/>
    <mergeCell ref="A108:C108"/>
    <mergeCell ref="B118:C118"/>
    <mergeCell ref="B119:C119"/>
    <mergeCell ref="B120:C120"/>
    <mergeCell ref="B121:C121"/>
    <mergeCell ref="B122:C122"/>
    <mergeCell ref="B123:C123"/>
    <mergeCell ref="B124:C124"/>
    <mergeCell ref="B125:C125"/>
    <mergeCell ref="B127:C127"/>
    <mergeCell ref="B116:C116"/>
    <mergeCell ref="B109:C109"/>
    <mergeCell ref="B77:C77"/>
    <mergeCell ref="B115:C115"/>
    <mergeCell ref="B71:C71"/>
    <mergeCell ref="B72:C72"/>
    <mergeCell ref="B99:C99"/>
    <mergeCell ref="B100:C100"/>
    <mergeCell ref="B101:C101"/>
    <mergeCell ref="B130:C130"/>
    <mergeCell ref="B34:C34"/>
    <mergeCell ref="A37:C37"/>
    <mergeCell ref="B112:C112"/>
    <mergeCell ref="B114:C114"/>
    <mergeCell ref="A117:C117"/>
    <mergeCell ref="B76:C76"/>
    <mergeCell ref="B40:C40"/>
    <mergeCell ref="B51:C51"/>
    <mergeCell ref="B42:C42"/>
    <mergeCell ref="B46:C46"/>
    <mergeCell ref="B47:C47"/>
    <mergeCell ref="B59:C59"/>
    <mergeCell ref="B67:C67"/>
    <mergeCell ref="A68:C68"/>
    <mergeCell ref="B103:C103"/>
    <mergeCell ref="B104:C104"/>
    <mergeCell ref="B105:C105"/>
    <mergeCell ref="B50:C50"/>
    <mergeCell ref="B52:C52"/>
    <mergeCell ref="B53:C53"/>
    <mergeCell ref="B49:C49"/>
    <mergeCell ref="B95:C95"/>
    <mergeCell ref="B96:C96"/>
    <mergeCell ref="B97:C97"/>
    <mergeCell ref="L1:N1"/>
    <mergeCell ref="A2:B2"/>
    <mergeCell ref="G2:H2"/>
    <mergeCell ref="M2:N2"/>
    <mergeCell ref="A3:B3"/>
    <mergeCell ref="M3:N3"/>
    <mergeCell ref="G6:H6"/>
    <mergeCell ref="I6:J6"/>
    <mergeCell ref="K6:L6"/>
    <mergeCell ref="M6:N6"/>
    <mergeCell ref="M5:N5"/>
    <mergeCell ref="C3:E3"/>
    <mergeCell ref="C2:E2"/>
    <mergeCell ref="G3:K5"/>
    <mergeCell ref="A4:B4"/>
    <mergeCell ref="M4:N4"/>
    <mergeCell ref="A5:B5"/>
    <mergeCell ref="E6:F6"/>
    <mergeCell ref="I139:N139"/>
    <mergeCell ref="A14:C14"/>
    <mergeCell ref="B9:C9"/>
    <mergeCell ref="A18:C18"/>
    <mergeCell ref="A22:C22"/>
    <mergeCell ref="A26:C26"/>
    <mergeCell ref="A30:C30"/>
    <mergeCell ref="A35:C35"/>
    <mergeCell ref="A134:C134"/>
    <mergeCell ref="B69:C69"/>
    <mergeCell ref="A137:N137"/>
    <mergeCell ref="A138:C138"/>
    <mergeCell ref="A133:C133"/>
    <mergeCell ref="A135:C135"/>
    <mergeCell ref="B73:C73"/>
    <mergeCell ref="B74:C74"/>
    <mergeCell ref="A78:C78"/>
    <mergeCell ref="A132:C132"/>
    <mergeCell ref="B110:C110"/>
    <mergeCell ref="B38:N38"/>
    <mergeCell ref="B15:C15"/>
    <mergeCell ref="B19:C19"/>
    <mergeCell ref="B23:C23"/>
    <mergeCell ref="B27:C27"/>
    <mergeCell ref="B129:C129"/>
    <mergeCell ref="B128:C128"/>
    <mergeCell ref="B13:C13"/>
    <mergeCell ref="B31:C31"/>
    <mergeCell ref="C5:E5"/>
    <mergeCell ref="C4:E4"/>
    <mergeCell ref="B21:C21"/>
    <mergeCell ref="B24:C24"/>
    <mergeCell ref="B25:C25"/>
    <mergeCell ref="B12:C12"/>
    <mergeCell ref="B16:C16"/>
    <mergeCell ref="B17:C17"/>
    <mergeCell ref="B20:C20"/>
    <mergeCell ref="B36:C36"/>
    <mergeCell ref="B41:C41"/>
    <mergeCell ref="B7:C7"/>
    <mergeCell ref="B8:C8"/>
    <mergeCell ref="B11:C11"/>
    <mergeCell ref="B39:C39"/>
    <mergeCell ref="B10:N10"/>
    <mergeCell ref="B102:C102"/>
    <mergeCell ref="B32:C32"/>
    <mergeCell ref="B28:C28"/>
    <mergeCell ref="B29:C29"/>
  </mergeCells>
  <conditionalFormatting sqref="D133">
    <cfRule type="cellIs" dxfId="0" priority="13" operator="notEqual">
      <formula>1</formula>
    </cfRule>
  </conditionalFormatting>
  <dataValidations count="1">
    <dataValidation type="decimal" allowBlank="1" showInputMessage="1" showErrorMessage="1" sqref="D12:D13 D16:D17 D20:D21 D24:D25 D28:D29 D32:D34 D36 D40:D47 D50:D57 D60:D67 D70:D77 D90:D97 D110:D116 D119:D125 D128:D130 D80:D87 D100:D107" xr:uid="{00000000-0002-0000-0000-000000000000}">
      <formula1>0</formula1>
      <formula2>1</formula2>
    </dataValidation>
  </dataValidations>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31-10-1-en&amp;R&amp;7Page &amp;P of &amp;N</firstFooter>
  </headerFooter>
  <rowBreaks count="1" manualBreakCount="1">
    <brk id="33" max="13" man="1"/>
  </rowBreaks>
  <ignoredErrors>
    <ignoredError sqref="B7 D7:N7 A38 D49 D48 F48 D68 D78 D108 D126 D117 F117 D131 G67 G77 G107 G116 G125 A136:N136 A10 G47 G40 D58 G57 G41 G42 G43 G44 G45 G46 G50 G51 G52 G53 G54 G55 G56 G60 G61 G62 G63 G64 G65 G66 G70 G71 G72 G73 G74 G75 G76 G100 G101 G102 G103 G104 G105 G106 G110 G111 G112 G113 G114 G115 G119 G120 G121 G122 G123 G124 G128 G129 F49:G49 F68:G68 F78:G78 F108:G108 F126:G126 F58:G58 K130 A39 I39 I67 I77 I107 I116 I125 I47 I40 I57 I41 I42 I43 I44 I45 I46 I50 I51 I52 I53 I54 I55 I56 I60 I61 I62 I63 I64 I65 I66 I70 I71 I72 I73 I74 I75 I76 I100 I101 I102 I103 I104 I105 I106 I110 I111 I112 I113 I114 I115 I119 I120 I121 I122 I123 I124 I128 I129 I49 I68 I78 I108 I126 I58 K39 K67 K77 K107 K116 K125 K47 K40 K57 K41 K42 K43 K44 K45 K46 K50 K51 K52 K53 K54 K55 K56 K60 K61 K62 K63 K64 K65 K66 K70 K71 K72 K73 K74 K75 K76 K100 K101 K102 K103 K104 K105 K106 K110 K111 K112 K113 K114 K115 K119 K120 K121 K122 K123 K124 K128 K129 K49 K68 K78 K108 K126 K58 M130 M39 M67 M77 M107 M116 M125 M47 M40 M57 M41 M42 M43 M44 M45 M46 M50 M51 M52 M53 M54 M55 M56 M60 M61 M62 M63 M64 M65 M66 M70 M71 M72 M73 M74 M75 M76 M100 M101 M102 M103 M104 M105 M106 M110 M111 M112 M113 M114 M115 M119 M120 M121 M122 M123 M124 M128 M129 M49 M68 M78 M108 M126 M58 D9:N9 D39:G39" numberStoredAsText="1"/>
    <ignoredError sqref="D14 D18:D19 D35 D22:D23 G21 D26:D27 G25 D30:D31 G29 G34 G36 G20 G24 G28 G32 G33 F14:G14 F18:G19 G37 F22:G23 F26:G27 F30:G31 I21 I25 I29 I34 I36 I20 I24 I28 I32 I33 I14 I18:I19 I37 I22:I23 I26:I27 I30:I31 K21 K25 K29 K34 K36 K20 K24 K28 K32 K33 K14 K18:K19 K37 K22:K23 K26:K27 K30:K31 M21 M25 M29 M34 M36 M20 M24 M28 M32 M33 M14 M18:M19 M37 M22:M23 M26:M27 M30:M31" unlockedFormula="1"/>
    <ignoredError sqref="F35:G35 M35 K35 I35" formula="1" unlockedFormula="1"/>
    <ignoredError sqref="M134 K134 I134 G134 D134:E134 D135:E135 M132 K132 I132 M131 K131 I131 G131 M117 K117 I117 G117 M48 K48 I48 G48 G132 D127 D118 D109 D99 D69 D59 I133 K133 M133 G133 F127:G127 F118:G118 F109:G109 F99:G99 F69:G69 F59:G59 G135 I135 K135 M135 I127 I118 I109 I99 I69 I59 K127 K118 K109 K99 K69 K59 M127 M118 M109 M99 M69 M59" numberStoredAsText="1" unlockedFormula="1"/>
    <ignoredError sqref="A70:A77 A60:A67 A69 A59 A40:A47 A49:A57" twoDigitTextYear="1" numberStoredAsText="1"/>
    <ignoredError sqref="A19:A21 A12:A13 A15:A17 A23:A25 A27:A29 A31:A34 A36" twoDigitTextYear="1"/>
    <ignoredError sqref="H35 J35 L35 N35" 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Bidder 1-5</vt:lpstr>
      <vt:lpstr>'Bidder 1-5'!Print_Area</vt:lpstr>
      <vt:lpstr>'Bidder 1-5'!Print_Titles</vt:lpstr>
      <vt:lpstr>Wertung</vt:lpstr>
    </vt:vector>
  </TitlesOfParts>
  <Company>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31-10-1-en, Bewertungsschema für die fachliche Auswertung von Angeboten für Verträge unter EU-Schwellenwert, englisch, Stand Dezember 2018</dc:title>
  <dc:creator>Sanjay Dhar</dc:creator>
  <cp:keywords/>
  <cp:lastModifiedBy>Sanjay Dhar</cp:lastModifiedBy>
  <cp:lastPrinted>2018-03-20T14:46:00Z</cp:lastPrinted>
  <dcterms:created xsi:type="dcterms:W3CDTF">2001-02-21T08:54:43Z</dcterms:created>
  <dcterms:modified xsi:type="dcterms:W3CDTF">2020-02-28T07:04:29Z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0x010100FA98529EE743D04A8C3D54BEB25F8048</vt:lpwstr>
  </property>
</Properties>
</file>