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624"/>
  <workbookPr codeName="DieseArbeitsmappe" autoCompressPictures="0"/>
  <mc:AlternateContent xmlns:mc="http://schemas.openxmlformats.org/markup-compatibility/2006">
    <mc:Choice Requires="x15">
      <x15ac:absPath xmlns:x15ac="http://schemas.microsoft.com/office/spreadsheetml/2010/11/ac" url="C:\Users\mahapa_raj\Desktop\Micro pumps\"/>
    </mc:Choice>
  </mc:AlternateContent>
  <xr:revisionPtr revIDLastSave="0" documentId="13_ncr:1_{A4077988-75CD-4852-8F16-12FB30BABB0E}" xr6:coauthVersionLast="45" xr6:coauthVersionMax="45" xr10:uidLastSave="{00000000-0000-0000-0000-000000000000}"/>
  <bookViews>
    <workbookView xWindow="-110" yWindow="-110" windowWidth="19420" windowHeight="10420" xr2:uid="{00000000-000D-0000-FFFF-FFFF00000000}"/>
  </bookViews>
  <sheets>
    <sheet name="Bidder 1-5" sheetId="10" r:id="rId1"/>
    <sheet name="Sheet1" sheetId="11" r:id="rId2"/>
  </sheets>
  <definedNames>
    <definedName name="_xlnm.Print_Area" localSheetId="0">'Bidder 1-5'!$A$1:$N$120</definedName>
    <definedName name="_xlnm.Print_Titles" localSheetId="0">'Bidder 1-5'!$1:$9</definedName>
    <definedName name="Wertung">'Bidder 1-5'!$F$115:$N$115</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98" i="10" l="1"/>
  <c r="E88" i="10" l="1"/>
  <c r="E113" i="10" s="1"/>
  <c r="G88" i="10"/>
  <c r="G113" i="10" s="1"/>
  <c r="I88" i="10"/>
  <c r="I113" i="10" s="1"/>
  <c r="K88" i="10"/>
  <c r="K113" i="10" s="1"/>
  <c r="M88" i="10"/>
  <c r="M113" i="10" s="1"/>
  <c r="D88" i="10"/>
  <c r="N87" i="10" l="1"/>
  <c r="L87" i="10"/>
  <c r="J87" i="10"/>
  <c r="H87" i="10"/>
  <c r="F87" i="10"/>
  <c r="N86" i="10"/>
  <c r="L86" i="10"/>
  <c r="J86" i="10"/>
  <c r="H86" i="10"/>
  <c r="F86" i="10"/>
  <c r="N85" i="10"/>
  <c r="L85" i="10"/>
  <c r="J85" i="10"/>
  <c r="H85" i="10"/>
  <c r="F85" i="10"/>
  <c r="N84" i="10"/>
  <c r="L84" i="10"/>
  <c r="J84" i="10"/>
  <c r="H84" i="10"/>
  <c r="F84" i="10"/>
  <c r="N83" i="10"/>
  <c r="L83" i="10"/>
  <c r="J83" i="10"/>
  <c r="H83" i="10"/>
  <c r="F83" i="10"/>
  <c r="N82" i="10"/>
  <c r="L82" i="10"/>
  <c r="J82" i="10"/>
  <c r="H82" i="10"/>
  <c r="F82" i="10"/>
  <c r="N81" i="10"/>
  <c r="L81" i="10"/>
  <c r="J81" i="10"/>
  <c r="H81" i="10"/>
  <c r="F81" i="10"/>
  <c r="N80" i="10"/>
  <c r="L80" i="10"/>
  <c r="J80" i="10"/>
  <c r="H80" i="10"/>
  <c r="F80" i="10"/>
  <c r="N88" i="10" l="1"/>
  <c r="L88" i="10"/>
  <c r="F88" i="10"/>
  <c r="H88" i="10"/>
  <c r="J88" i="10"/>
  <c r="M5" i="10"/>
  <c r="D48" i="10"/>
  <c r="D58" i="10"/>
  <c r="D68" i="10"/>
  <c r="D78" i="10"/>
  <c r="D107" i="10"/>
  <c r="D112" i="10"/>
  <c r="D14" i="10"/>
  <c r="D18" i="10"/>
  <c r="D22" i="10"/>
  <c r="D26" i="10"/>
  <c r="D30" i="10"/>
  <c r="D35" i="10"/>
  <c r="P116" i="10"/>
  <c r="P115" i="10"/>
  <c r="P114" i="10"/>
  <c r="P113" i="10"/>
  <c r="P112" i="10"/>
  <c r="P111" i="10"/>
  <c r="P110" i="10"/>
  <c r="P109" i="10"/>
  <c r="P108" i="10"/>
  <c r="P107" i="10"/>
  <c r="P106" i="10"/>
  <c r="P105" i="10"/>
  <c r="P104" i="10"/>
  <c r="P103" i="10"/>
  <c r="P102" i="10"/>
  <c r="P101" i="10"/>
  <c r="P100" i="10"/>
  <c r="P99" i="10"/>
  <c r="P97" i="10"/>
  <c r="P96" i="10"/>
  <c r="P95" i="10"/>
  <c r="P94" i="10"/>
  <c r="P93" i="10"/>
  <c r="P92" i="10"/>
  <c r="P91" i="10"/>
  <c r="P90" i="10"/>
  <c r="P89" i="10"/>
  <c r="P88"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29" i="10"/>
  <c r="N28" i="10"/>
  <c r="N25" i="10"/>
  <c r="N24" i="10"/>
  <c r="N21" i="10"/>
  <c r="N20" i="10"/>
  <c r="N17" i="10"/>
  <c r="N16" i="10"/>
  <c r="N13" i="10"/>
  <c r="N12" i="10"/>
  <c r="L36" i="10"/>
  <c r="L34" i="10"/>
  <c r="L32" i="10"/>
  <c r="L33" i="10"/>
  <c r="L29" i="10"/>
  <c r="L28" i="10"/>
  <c r="L25" i="10"/>
  <c r="L24" i="10"/>
  <c r="L21" i="10"/>
  <c r="L20" i="10"/>
  <c r="L17" i="10"/>
  <c r="L16" i="10"/>
  <c r="L13" i="10"/>
  <c r="L12" i="10"/>
  <c r="J36" i="10"/>
  <c r="J34" i="10"/>
  <c r="J33" i="10"/>
  <c r="J32" i="10"/>
  <c r="J29" i="10"/>
  <c r="J28" i="10"/>
  <c r="J25" i="10"/>
  <c r="J24" i="10"/>
  <c r="J21" i="10"/>
  <c r="J20" i="10"/>
  <c r="J17" i="10"/>
  <c r="J16" i="10"/>
  <c r="J13" i="10"/>
  <c r="J12" i="10"/>
  <c r="H36" i="10"/>
  <c r="H34" i="10"/>
  <c r="H33" i="10"/>
  <c r="H32" i="10"/>
  <c r="H29" i="10"/>
  <c r="H28" i="10"/>
  <c r="H25" i="10"/>
  <c r="H24" i="10"/>
  <c r="H21" i="10"/>
  <c r="H20" i="10"/>
  <c r="H17" i="10"/>
  <c r="H16" i="10"/>
  <c r="H13" i="10"/>
  <c r="H12" i="10"/>
  <c r="N111" i="10"/>
  <c r="N110" i="10"/>
  <c r="N109" i="10"/>
  <c r="N106" i="10"/>
  <c r="N105" i="10"/>
  <c r="N104" i="10"/>
  <c r="N103" i="10"/>
  <c r="N102" i="10"/>
  <c r="N101" i="10"/>
  <c r="N100" i="10"/>
  <c r="N96" i="10"/>
  <c r="N95" i="10"/>
  <c r="N94" i="10"/>
  <c r="N93" i="10"/>
  <c r="N92" i="10"/>
  <c r="N91" i="10"/>
  <c r="N9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1" i="10"/>
  <c r="L110" i="10"/>
  <c r="L109" i="10"/>
  <c r="L106" i="10"/>
  <c r="L105" i="10"/>
  <c r="L104" i="10"/>
  <c r="L103" i="10"/>
  <c r="L102" i="10"/>
  <c r="L101" i="10"/>
  <c r="L100" i="10"/>
  <c r="L96" i="10"/>
  <c r="L95" i="10"/>
  <c r="L94" i="10"/>
  <c r="L93" i="10"/>
  <c r="L92" i="10"/>
  <c r="L91" i="10"/>
  <c r="L9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1" i="10"/>
  <c r="J110" i="10"/>
  <c r="J109" i="10"/>
  <c r="J106" i="10"/>
  <c r="J105" i="10"/>
  <c r="J104" i="10"/>
  <c r="J103" i="10"/>
  <c r="J102" i="10"/>
  <c r="J101" i="10"/>
  <c r="J100" i="10"/>
  <c r="J96" i="10"/>
  <c r="J95" i="10"/>
  <c r="J94" i="10"/>
  <c r="J93" i="10"/>
  <c r="J92" i="10"/>
  <c r="J91" i="10"/>
  <c r="J9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1" i="10"/>
  <c r="H110" i="10"/>
  <c r="H109" i="10"/>
  <c r="H106" i="10"/>
  <c r="H105" i="10"/>
  <c r="H104" i="10"/>
  <c r="H103" i="10"/>
  <c r="H102" i="10"/>
  <c r="H101" i="10"/>
  <c r="H100" i="10"/>
  <c r="H96" i="10"/>
  <c r="H95" i="10"/>
  <c r="H94" i="10"/>
  <c r="H93" i="10"/>
  <c r="H92" i="10"/>
  <c r="H91" i="10"/>
  <c r="H9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1" i="10"/>
  <c r="F110" i="10"/>
  <c r="F109" i="10"/>
  <c r="F106" i="10"/>
  <c r="F105" i="10"/>
  <c r="F104" i="10"/>
  <c r="F103" i="10"/>
  <c r="F102" i="10"/>
  <c r="F101" i="10"/>
  <c r="F100" i="10"/>
  <c r="F96" i="10"/>
  <c r="F95" i="10"/>
  <c r="F94" i="10"/>
  <c r="F93" i="10"/>
  <c r="F92" i="10"/>
  <c r="F91" i="10"/>
  <c r="F9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4" i="10"/>
  <c r="F33" i="10"/>
  <c r="F29" i="10"/>
  <c r="F28" i="10"/>
  <c r="F25" i="10"/>
  <c r="F24" i="10"/>
  <c r="F21" i="10"/>
  <c r="F20" i="10"/>
  <c r="F17" i="10"/>
  <c r="F16" i="10"/>
  <c r="F13" i="10"/>
  <c r="F12" i="10"/>
  <c r="D37" i="10" l="1"/>
  <c r="D113" i="10"/>
  <c r="F112" i="10"/>
  <c r="J18" i="10"/>
  <c r="N26" i="10"/>
  <c r="J26" i="10"/>
  <c r="L14" i="10"/>
  <c r="L30" i="10"/>
  <c r="N18" i="10"/>
  <c r="J14" i="10"/>
  <c r="H18" i="10"/>
  <c r="J22" i="10"/>
  <c r="J35" i="10"/>
  <c r="L26" i="10"/>
  <c r="N30" i="10"/>
  <c r="H26" i="10"/>
  <c r="J30" i="10"/>
  <c r="L18" i="10"/>
  <c r="F26" i="10"/>
  <c r="N78" i="10"/>
  <c r="F35" i="10"/>
  <c r="L58" i="10"/>
  <c r="F78" i="10"/>
  <c r="H107" i="10"/>
  <c r="H112" i="10"/>
  <c r="J112" i="10"/>
  <c r="L48" i="10"/>
  <c r="H35" i="10"/>
  <c r="L97" i="10"/>
  <c r="N35" i="10"/>
  <c r="F14" i="10"/>
  <c r="F30" i="10"/>
  <c r="H48" i="10"/>
  <c r="H68" i="10"/>
  <c r="H78" i="10"/>
  <c r="H97" i="10"/>
  <c r="J107" i="10"/>
  <c r="L112" i="10"/>
  <c r="N112" i="10"/>
  <c r="H22" i="10"/>
  <c r="L35" i="10"/>
  <c r="N22" i="10"/>
  <c r="F18" i="10"/>
  <c r="N14" i="10"/>
  <c r="F68" i="10"/>
  <c r="H58" i="10"/>
  <c r="J58" i="10"/>
  <c r="L107" i="10"/>
  <c r="F97" i="10"/>
  <c r="J97" i="10"/>
  <c r="J48" i="10"/>
  <c r="F58" i="10"/>
  <c r="F107" i="10"/>
  <c r="J78" i="10"/>
  <c r="F22" i="10"/>
  <c r="L68" i="10"/>
  <c r="L78" i="10"/>
  <c r="N48" i="10"/>
  <c r="N58" i="10"/>
  <c r="N68" i="10"/>
  <c r="N97" i="10"/>
  <c r="N107" i="10"/>
  <c r="H14" i="10"/>
  <c r="H30" i="10"/>
  <c r="L22" i="10"/>
  <c r="F48" i="10"/>
  <c r="J68" i="10"/>
  <c r="J113" i="10" l="1"/>
  <c r="H113" i="10"/>
  <c r="N113" i="10"/>
  <c r="L113" i="10"/>
  <c r="F113" i="10"/>
  <c r="D114" i="10"/>
  <c r="J37" i="10"/>
  <c r="N37" i="10"/>
  <c r="H37" i="10"/>
  <c r="F37" i="10"/>
  <c r="L37" i="10"/>
  <c r="H114" i="10" l="1"/>
  <c r="H115" i="10" s="1"/>
  <c r="F114" i="10"/>
  <c r="F115" i="10" s="1"/>
  <c r="J114" i="10"/>
  <c r="J115" i="10" s="1"/>
  <c r="N114" i="10"/>
  <c r="N115" i="10" s="1"/>
  <c r="L114" i="10"/>
  <c r="L115" i="10" s="1"/>
  <c r="F116" i="10" l="1"/>
  <c r="L116" i="10"/>
  <c r="J116" i="10"/>
  <c r="H116" i="10"/>
  <c r="N116" i="10"/>
</calcChain>
</file>

<file path=xl/sharedStrings.xml><?xml version="1.0" encoding="utf-8"?>
<sst xmlns="http://schemas.openxmlformats.org/spreadsheetml/2006/main" count="253" uniqueCount="212">
  <si>
    <t>(2)</t>
  </si>
  <si>
    <t>(1)</t>
  </si>
  <si>
    <t>(3)</t>
  </si>
  <si>
    <t>(4)</t>
  </si>
  <si>
    <t>2.1</t>
  </si>
  <si>
    <t>in %</t>
  </si>
  <si>
    <t>(max.10)</t>
  </si>
  <si>
    <t>(2)x(3)</t>
  </si>
  <si>
    <t>PN</t>
  </si>
  <si>
    <t>1.1</t>
  </si>
  <si>
    <t>1.2</t>
  </si>
  <si>
    <t>1.3</t>
  </si>
  <si>
    <t>1.4</t>
  </si>
  <si>
    <t>1.5</t>
  </si>
  <si>
    <t>1.1.1</t>
  </si>
  <si>
    <t>1.1.2</t>
  </si>
  <si>
    <t>2.3</t>
  </si>
  <si>
    <t>2.4</t>
  </si>
  <si>
    <t>1.4.1</t>
  </si>
  <si>
    <t>1.4.2</t>
  </si>
  <si>
    <t>1.3.1</t>
  </si>
  <si>
    <t>1.5.1</t>
  </si>
  <si>
    <t>1.5.2</t>
  </si>
  <si>
    <t>1.2.1</t>
  </si>
  <si>
    <t>1.2.2</t>
  </si>
  <si>
    <t>2.5</t>
  </si>
  <si>
    <t>2.6</t>
  </si>
  <si>
    <t>2.4.1</t>
  </si>
  <si>
    <t>2.3.2</t>
  </si>
  <si>
    <t>2.3.3</t>
  </si>
  <si>
    <t>2.3.4</t>
  </si>
  <si>
    <t>2.3.5</t>
  </si>
  <si>
    <t>2.3.6</t>
  </si>
  <si>
    <t>2.3.7</t>
  </si>
  <si>
    <t>2.3.8</t>
  </si>
  <si>
    <t>2.3.1</t>
  </si>
  <si>
    <t>2.4.2</t>
  </si>
  <si>
    <t>2.4.3</t>
  </si>
  <si>
    <t>2.4.4</t>
  </si>
  <si>
    <t>2.4.5</t>
  </si>
  <si>
    <t>2.4.6</t>
  </si>
  <si>
    <t>2.4.7</t>
  </si>
  <si>
    <t>2.4.8</t>
  </si>
  <si>
    <t>2.5.1</t>
  </si>
  <si>
    <t>2.5.2</t>
  </si>
  <si>
    <t>2.5.3</t>
  </si>
  <si>
    <t>2.5.4</t>
  </si>
  <si>
    <t>2.5.5</t>
  </si>
  <si>
    <t>2.5.6</t>
  </si>
  <si>
    <t>2.5.7</t>
  </si>
  <si>
    <t>2.5.8</t>
  </si>
  <si>
    <t>1.6</t>
  </si>
  <si>
    <t>1.6.1</t>
  </si>
  <si>
    <t>1.6.3</t>
  </si>
  <si>
    <t>1.3.2</t>
  </si>
  <si>
    <t>1.7</t>
  </si>
  <si>
    <t>2.7</t>
  </si>
  <si>
    <t>2.8</t>
  </si>
  <si>
    <t>2.8.1</t>
  </si>
  <si>
    <t>2.8.2</t>
  </si>
  <si>
    <t>2.8.3</t>
  </si>
  <si>
    <t>2.1.1</t>
  </si>
  <si>
    <t>2.1.2</t>
  </si>
  <si>
    <t>2.1.3</t>
  </si>
  <si>
    <t>2.1.4</t>
  </si>
  <si>
    <t>2.1.5</t>
  </si>
  <si>
    <t>2.1.6</t>
  </si>
  <si>
    <t>2.1.7</t>
  </si>
  <si>
    <t>2.1.8</t>
  </si>
  <si>
    <t>2.2</t>
  </si>
  <si>
    <t>2.2.1</t>
  </si>
  <si>
    <t>2.2.2</t>
  </si>
  <si>
    <t>2.2.3</t>
  </si>
  <si>
    <t>2.2.4</t>
  </si>
  <si>
    <t>2.2.5</t>
  </si>
  <si>
    <t>2.2.6</t>
  </si>
  <si>
    <t>2.2.7</t>
  </si>
  <si>
    <t>2.2.8</t>
  </si>
  <si>
    <t>1.6.2</t>
  </si>
  <si>
    <t>1</t>
  </si>
  <si>
    <t>2</t>
  </si>
  <si>
    <t>Bidder 1 to 5</t>
  </si>
  <si>
    <t>Org. unit</t>
  </si>
  <si>
    <t>Officer responsible for the commission</t>
  </si>
  <si>
    <t>Assessor</t>
  </si>
  <si>
    <t>Version</t>
  </si>
  <si>
    <t>Individual assessment/overall assessment</t>
  </si>
  <si>
    <t>Project title</t>
  </si>
  <si>
    <t>Date</t>
  </si>
  <si>
    <t>Contract no.</t>
  </si>
  <si>
    <t>Enter bidder 1</t>
  </si>
  <si>
    <t>Enter bidder 2</t>
  </si>
  <si>
    <t>Enter bidder 3</t>
  </si>
  <si>
    <t>Enter bidder 4</t>
  </si>
  <si>
    <t>Enter bidder 5</t>
  </si>
  <si>
    <t>Criterion</t>
  </si>
  <si>
    <t>Weighting</t>
  </si>
  <si>
    <t>Points</t>
  </si>
  <si>
    <t>Assessment</t>
  </si>
  <si>
    <t>Assessment of technical-methodological design</t>
  </si>
  <si>
    <t>Strategy</t>
  </si>
  <si>
    <t>Interpretation of the objectives in the ToRs, critical examination of tasks</t>
  </si>
  <si>
    <t>Description and justification of the contractor's strategy for delivering the services put out to tender.</t>
  </si>
  <si>
    <t>Interim total 1.1</t>
  </si>
  <si>
    <t>Cooperation</t>
  </si>
  <si>
    <t>Presentation and interaction between the relevant actors in the contractor's area of responsibility</t>
  </si>
  <si>
    <t>Strategy for establishing cooperation and then cooperating with the relevant actors</t>
  </si>
  <si>
    <t>(automatically increases to 10,
if entries were made on sheet 'Bidder 6-10')</t>
  </si>
  <si>
    <t>Interim total 1.2</t>
  </si>
  <si>
    <t>Interim total 1.3</t>
  </si>
  <si>
    <t>Steering structure</t>
  </si>
  <si>
    <t>Approach and procedure for steering the measures with the project partners</t>
  </si>
  <si>
    <t>Description of contractor's contribution to results monitoring and the associated challenges</t>
  </si>
  <si>
    <t>Processes</t>
  </si>
  <si>
    <t>Presentation and explanation of the implementation plan: work steps, milestones, schedule</t>
  </si>
  <si>
    <t>Presentation and explanation of the integration of the partner contributions</t>
  </si>
  <si>
    <t>Interim total 1.4</t>
  </si>
  <si>
    <t>Learning and innovation</t>
  </si>
  <si>
    <t>Contractor's contribution to knowledge management at the partner and at GIZ</t>
  </si>
  <si>
    <t>Presentation and explanation of the measures undertaken by the contractor to promote scaling-up effects</t>
  </si>
  <si>
    <t>Interim total 1.5</t>
  </si>
  <si>
    <t>Project management of the contractor</t>
  </si>
  <si>
    <t>Approach and procedure for coordination with/in GIZ project</t>
  </si>
  <si>
    <t>Personnel assignment plan (who, when, what work steps) incl. explanation and specification of expert months</t>
  </si>
  <si>
    <t>Contractor's backstopping strategy (incl. CVs of the technical and administrative backstopper)</t>
  </si>
  <si>
    <t>Interim total 1.6</t>
  </si>
  <si>
    <t>Further requirements</t>
  </si>
  <si>
    <t>Total 1</t>
  </si>
  <si>
    <t>Assessment of proposed staff</t>
  </si>
  <si>
    <t>Team leader (in accordance with ToR provisions/criteria)</t>
  </si>
  <si>
    <t>- Qualifications</t>
  </si>
  <si>
    <t>- Language</t>
  </si>
  <si>
    <t>- General professional experience</t>
  </si>
  <si>
    <t>- Specific professional experience</t>
  </si>
  <si>
    <t>- Leadership/management experience</t>
  </si>
  <si>
    <t>- Regional experience</t>
  </si>
  <si>
    <t>- Development cooperation experience</t>
  </si>
  <si>
    <t>- Other</t>
  </si>
  <si>
    <t>Interim total 2.1</t>
  </si>
  <si>
    <t>Interim total 2.2</t>
  </si>
  <si>
    <t>Interim total 2.3</t>
  </si>
  <si>
    <t>Interim total 2.4</t>
  </si>
  <si>
    <t>Interim total 2.5</t>
  </si>
  <si>
    <t>Interim total 2.6</t>
  </si>
  <si>
    <t>Short-term expert pool 2 (in accordance with ToR provisions/criteria)</t>
  </si>
  <si>
    <t>Interim total 2.7</t>
  </si>
  <si>
    <t>Assessment of proposed personnel for non-specified positions (provided permissible under ToRs)</t>
  </si>
  <si>
    <t>Composition and sufficient assignment duration of the team in order to perform the tasks specified in the schedule and personnel assignment plan</t>
  </si>
  <si>
    <t>Qualifications and sufficient assignment duration of the team (professional experience and other specific experience) in order to process theme 1</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</si>
  <si>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</si>
  <si>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</si>
  <si>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</si>
  <si>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</si>
  <si>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</si>
  <si>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</si>
  <si>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</si>
  <si>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Date, signature</t>
  </si>
  <si>
    <t>2016.2081.4-001.00</t>
  </si>
  <si>
    <t>Mr. Nilanjan Ghose</t>
  </si>
  <si>
    <t>- Language- Good business language skills in English</t>
  </si>
  <si>
    <t>- Leadership/management experience- 6 years of management/leadership experience as a project team leader or manager in a company</t>
  </si>
  <si>
    <t>- Qualifications- Post Graduation in Agriculture/Renewable Energy/Management</t>
  </si>
  <si>
    <t>- General professional experience- 20 years of professional experience in Agriculture/Renewable Energy and alled sctor</t>
  </si>
  <si>
    <t>- Specific professional experience- 10 years with Government projects</t>
  </si>
  <si>
    <t>- Language -Good business language skills in Hindi and English</t>
  </si>
  <si>
    <t>Researcher - Expert 4 (in accordance with ToR provisions/criteria)</t>
  </si>
  <si>
    <t xml:space="preserve">TECHNICAL SUPPORT IN  FIELD TRIAL OF SOLAR WATER PUMPING SOLUTIONS </t>
  </si>
  <si>
    <r>
      <rPr>
        <b/>
        <sz val="8"/>
        <rFont val="Arial"/>
        <family val="2"/>
      </rPr>
      <t>Other:</t>
    </r>
    <r>
      <rPr>
        <sz val="8"/>
        <rFont val="Arial"/>
        <family val="2"/>
      </rPr>
      <t xml:space="preserve"> Should have proven experience and expertise in agriculture water management, solar powered irrigation systems 
- Understanding and knowledge of various processes within the Government project</t>
    </r>
  </si>
  <si>
    <t>technical Adviser - Expert 1 (in accordance with ToR provisions/criteria)</t>
  </si>
  <si>
    <t xml:space="preserve">- Qualifications- Graduation in Engineering/Agriculture engineering </t>
  </si>
  <si>
    <t>- Language- Good business language skills in Hindi &amp; English</t>
  </si>
  <si>
    <t>- General professional experience- 10 years of professional experience in the irrigation sector</t>
  </si>
  <si>
    <t>- Specific professional experience- 6 years in designing/integrating/manufacturing of water pumps /irrigation systems</t>
  </si>
  <si>
    <t>- Leadership/management experience: 2 years of management/leadership experience</t>
  </si>
  <si>
    <t>- Regional experience-</t>
  </si>
  <si>
    <t xml:space="preserve">- Other: 
'- Experience in the solar water pumps is an added advantage.
</t>
  </si>
  <si>
    <t>Project Coordinator - Expert 2 (in accordance with ToR provisions/criteria)</t>
  </si>
  <si>
    <t>- Qualifications- Post graduation in agriculture/Engineering/water resources management/rural management/management</t>
  </si>
  <si>
    <t>- General professional experience- 8 years of professional experience in project management</t>
  </si>
  <si>
    <t xml:space="preserve">- Specific professional experience- Minimum 3 years’ experience in working with state government departments in rural livelihood/agriculture/energy / agriculture and allied </t>
  </si>
  <si>
    <t>- Other- . 
-Experience in the solar pumps is an added advantage.</t>
  </si>
  <si>
    <t>Assistant project coordinator- Expert 3 (in accordance with ToR provisions/criteria)</t>
  </si>
  <si>
    <t>- Language- Good business language skills in English,Hindi and one regional language of project states</t>
  </si>
  <si>
    <t xml:space="preserve">- Specific professional experience- Minimum 2 years’ experience in working with state government departments in rural livelihood/energy / agriculture and allied </t>
  </si>
  <si>
    <t xml:space="preserve">- Other- Experience in solar water pumps
 </t>
  </si>
  <si>
    <t>- Qualifications- Post Graduation in Agriculture/Renewable Energy/water resources engineering/Agri Engineering</t>
  </si>
  <si>
    <t>- General professional experience- 5 years of professional experience in Agriculture/water resources engineering/Renewable Energy sector</t>
  </si>
  <si>
    <t>- Specific professional experience- 3 years in designing water pumping solutions in agri and allied value chain</t>
  </si>
  <si>
    <t>- Other
-Experience in solar water pumps is an added advantage</t>
  </si>
  <si>
    <t>2.6.1</t>
  </si>
  <si>
    <t>2.6.2</t>
  </si>
  <si>
    <t>2.6.3</t>
  </si>
  <si>
    <t>2.6.4</t>
  </si>
  <si>
    <t>2.6.5</t>
  </si>
  <si>
    <t>2.6.6</t>
  </si>
  <si>
    <t>2.6.7</t>
  </si>
  <si>
    <t>2.6.8</t>
  </si>
  <si>
    <t>2.7.1</t>
  </si>
  <si>
    <t>2.7.2</t>
  </si>
  <si>
    <t>2.7.3</t>
  </si>
  <si>
    <t>2.7.4</t>
  </si>
  <si>
    <t>2.7.5</t>
  </si>
  <si>
    <t>2.7.6</t>
  </si>
  <si>
    <t>2.7.7</t>
  </si>
  <si>
    <t>Field coordinator- Expert 5 (in accordance with ToR provisions/criteria)</t>
  </si>
  <si>
    <t>- Qualifications- Graduation in Agriculture/Renewable Energy/social science</t>
  </si>
  <si>
    <t>- Language- Good language skills in Hindi and relevant regional language</t>
  </si>
  <si>
    <t>- General professional experience- 4 years of professional experience in Agriculture/Rural sector</t>
  </si>
  <si>
    <t>- Specific professional experience- 3 years in operational Experience with rural livelihood projects/Agriculture projects</t>
  </si>
  <si>
    <t>- Other
-Experience in solar water irrigation sector is an added advantage</t>
  </si>
  <si>
    <t>- Language- Good business language skills in English and Hindi</t>
  </si>
  <si>
    <t xml:space="preserve">- General professional experience- 5 years of professional experience in project management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</si>
</sst>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6">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
      <left style="thin">
        <color auto="1"/>
      </left>
      <right style="thin">
        <color auto="1"/>
      </right>
      <top style="thin">
        <color auto="1"/>
      </top>
      <bottom/>
      <diagonal/>
    </border>
    <border>
      <left style="thin">
        <color auto="1"/>
      </left>
      <right style="hair">
        <color auto="1"/>
      </right>
      <top style="thin">
        <color auto="1"/>
      </top>
      <bottom/>
      <diagonal/>
    </border>
  </borders>
  <cellStyleXfs count="3">
    <xf numFmtId="0" fontId="0" fillId="0" borderId="0"/>
    <xf numFmtId="9" fontId="9" fillId="0" borderId="0" applyFont="0" applyFill="0" applyBorder="0" applyAlignment="0" applyProtection="0"/>
    <xf numFmtId="0" fontId="13" fillId="0" borderId="0" applyNumberFormat="0" applyFill="0" applyBorder="0" applyAlignment="0" applyProtection="0"/>
  </cellStyleXfs>
  <cellXfs count="157">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0" fontId="4" fillId="0" borderId="0" xfId="0" applyFont="1" applyBorder="1" applyAlignment="1" applyProtection="1"/>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1" fontId="1" fillId="0" borderId="17" xfId="0" applyNumberFormat="1" applyFont="1" applyBorder="1" applyAlignment="1" applyProtection="1">
      <alignment horizontal="right" vertical="center"/>
    </xf>
    <xf numFmtId="1" fontId="1" fillId="0" borderId="20" xfId="0" applyNumberFormat="1" applyFont="1" applyBorder="1" applyAlignment="1" applyProtection="1">
      <alignment horizontal="right" vertical="center"/>
    </xf>
    <xf numFmtId="1" fontId="2" fillId="0" borderId="6" xfId="0" applyNumberFormat="1" applyFont="1" applyBorder="1" applyAlignment="1" applyProtection="1">
      <alignment horizontal="right" vertical="center"/>
    </xf>
    <xf numFmtId="49" fontId="3" fillId="0" borderId="19" xfId="0" applyNumberFormat="1" applyFont="1" applyBorder="1" applyAlignment="1" applyProtection="1">
      <alignment horizontal="center" vertical="center"/>
    </xf>
    <xf numFmtId="1" fontId="2" fillId="5" borderId="21" xfId="0" applyNumberFormat="1" applyFont="1" applyFill="1" applyBorder="1" applyAlignment="1" applyProtection="1">
      <alignment horizontal="right" vertical="center"/>
    </xf>
    <xf numFmtId="1" fontId="1" fillId="6" borderId="22" xfId="0" applyNumberFormat="1" applyFont="1" applyFill="1" applyBorder="1" applyAlignment="1" applyProtection="1">
      <alignment horizontal="right" vertical="center"/>
      <protection locked="0"/>
    </xf>
    <xf numFmtId="1" fontId="1" fillId="6" borderId="23" xfId="0" applyNumberFormat="1" applyFont="1" applyFill="1" applyBorder="1" applyAlignment="1" applyProtection="1">
      <alignment horizontal="right" vertical="center"/>
      <protection locked="0"/>
    </xf>
    <xf numFmtId="1" fontId="1" fillId="5" borderId="21" xfId="0" applyNumberFormat="1" applyFont="1" applyFill="1" applyBorder="1" applyAlignment="1" applyProtection="1">
      <alignment horizontal="right" vertical="center"/>
    </xf>
    <xf numFmtId="1" fontId="2" fillId="5" borderId="13" xfId="1" applyNumberFormat="1" applyFont="1" applyFill="1" applyBorder="1" applyAlignment="1" applyProtection="1">
      <alignment horizontal="right" vertical="center"/>
    </xf>
    <xf numFmtId="1" fontId="1" fillId="4" borderId="11" xfId="0" applyNumberFormat="1" applyFont="1" applyFill="1" applyBorder="1" applyAlignment="1" applyProtection="1">
      <alignment horizontal="right" vertical="center"/>
    </xf>
    <xf numFmtId="1" fontId="2" fillId="0" borderId="6" xfId="1" applyNumberFormat="1" applyFont="1" applyBorder="1" applyAlignment="1" applyProtection="1">
      <alignment horizontal="right" vertical="center"/>
    </xf>
    <xf numFmtId="1" fontId="1" fillId="0" borderId="16" xfId="0" applyNumberFormat="1" applyFont="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0" fontId="4" fillId="0" borderId="4" xfId="0" applyFont="1" applyBorder="1" applyAlignment="1" applyProtection="1">
      <alignment vertical="center" wrapText="1"/>
    </xf>
    <xf numFmtId="1" fontId="1" fillId="0" borderId="24" xfId="0" applyNumberFormat="1" applyFont="1" applyBorder="1" applyAlignment="1" applyProtection="1">
      <alignment horizontal="right" vertical="center"/>
    </xf>
    <xf numFmtId="1" fontId="1" fillId="0" borderId="21" xfId="0" applyNumberFormat="1" applyFont="1" applyBorder="1" applyAlignment="1" applyProtection="1">
      <alignment horizontal="right" vertical="center"/>
    </xf>
    <xf numFmtId="1" fontId="0" fillId="6" borderId="22" xfId="0" applyNumberFormat="1" applyFill="1" applyBorder="1" applyAlignment="1" applyProtection="1">
      <alignment horizontal="right" vertical="center"/>
      <protection locked="0"/>
    </xf>
    <xf numFmtId="1" fontId="10" fillId="4" borderId="11" xfId="0" applyNumberFormat="1" applyFont="1" applyFill="1" applyBorder="1" applyAlignment="1" applyProtection="1">
      <alignment horizontal="right" vertical="center"/>
    </xf>
    <xf numFmtId="1" fontId="10" fillId="0" borderId="6" xfId="1" applyNumberFormat="1" applyFont="1" applyFill="1" applyBorder="1" applyAlignment="1" applyProtection="1">
      <alignment horizontal="right" vertical="center"/>
    </xf>
    <xf numFmtId="1" fontId="10" fillId="0" borderId="3" xfId="0" applyNumberFormat="1" applyFont="1" applyBorder="1" applyAlignment="1" applyProtection="1">
      <alignment horizontal="right" vertical="center"/>
    </xf>
    <xf numFmtId="1" fontId="10" fillId="0" borderId="11" xfId="0" applyNumberFormat="1" applyFont="1" applyFill="1" applyBorder="1" applyAlignment="1" applyProtection="1">
      <alignment horizontal="right" vertical="center"/>
    </xf>
    <xf numFmtId="1" fontId="2" fillId="4" borderId="11" xfId="0" applyNumberFormat="1" applyFont="1" applyFill="1" applyBorder="1" applyAlignment="1" applyProtection="1">
      <alignment horizontal="right" vertical="center"/>
    </xf>
    <xf numFmtId="1" fontId="12" fillId="0" borderId="3" xfId="0" applyNumberFormat="1" applyFont="1" applyFill="1" applyBorder="1" applyAlignment="1" applyProtection="1">
      <alignment horizontal="right" vertical="center"/>
    </xf>
    <xf numFmtId="1" fontId="10" fillId="0" borderId="6" xfId="0" applyNumberFormat="1" applyFont="1" applyFill="1" applyBorder="1" applyAlignment="1" applyProtection="1">
      <alignment horizontal="right" vertical="center"/>
    </xf>
    <xf numFmtId="1" fontId="12" fillId="0" borderId="11"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10" fillId="0" borderId="3" xfId="1" applyNumberFormat="1" applyFont="1" applyFill="1" applyBorder="1" applyAlignment="1" applyProtection="1">
      <alignment horizontal="right" vertical="center"/>
    </xf>
    <xf numFmtId="9" fontId="10" fillId="0" borderId="6" xfId="1" applyFont="1" applyBorder="1" applyAlignment="1" applyProtection="1">
      <alignment horizontal="right" vertical="center"/>
    </xf>
    <xf numFmtId="49" fontId="5" fillId="0" borderId="2" xfId="0" applyNumberFormat="1" applyFont="1" applyFill="1" applyBorder="1" applyAlignment="1" applyProtection="1">
      <alignment vertical="center"/>
    </xf>
    <xf numFmtId="0" fontId="14" fillId="0" borderId="0" xfId="2" applyFont="1" applyBorder="1" applyAlignment="1">
      <alignment vertical="top" wrapText="1"/>
    </xf>
    <xf numFmtId="1" fontId="1" fillId="0" borderId="13" xfId="0" applyNumberFormat="1" applyFont="1" applyBorder="1" applyAlignment="1" applyProtection="1">
      <alignment horizontal="right" vertical="center"/>
    </xf>
    <xf numFmtId="0" fontId="7" fillId="0" borderId="2" xfId="0" applyFont="1" applyBorder="1" applyAlignment="1" applyProtection="1">
      <alignment vertical="center"/>
    </xf>
    <xf numFmtId="0" fontId="15"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0" fillId="3" borderId="6" xfId="0" quotePrefix="1" applyNumberFormat="1" applyFont="1" applyFill="1" applyBorder="1" applyAlignment="1" applyProtection="1">
      <alignment horizontal="center" vertical="center"/>
    </xf>
    <xf numFmtId="1" fontId="1" fillId="0" borderId="25" xfId="0" applyNumberFormat="1" applyFont="1" applyBorder="1" applyAlignment="1" applyProtection="1">
      <alignment horizontal="right" vertical="center"/>
    </xf>
    <xf numFmtId="49" fontId="1" fillId="0" borderId="17" xfId="0" quotePrefix="1" applyNumberFormat="1" applyFont="1" applyFill="1" applyBorder="1" applyAlignment="1" applyProtection="1">
      <alignment horizontal="center" vertical="center"/>
    </xf>
    <xf numFmtId="1" fontId="1" fillId="0" borderId="26" xfId="0" applyNumberFormat="1" applyFont="1" applyBorder="1" applyAlignment="1" applyProtection="1">
      <alignment horizontal="right" vertical="center"/>
    </xf>
    <xf numFmtId="49" fontId="1" fillId="0" borderId="20" xfId="0" quotePrefix="1" applyNumberFormat="1" applyFont="1" applyFill="1" applyBorder="1" applyAlignment="1" applyProtection="1">
      <alignment horizontal="center" vertical="center"/>
    </xf>
    <xf numFmtId="1" fontId="1" fillId="0" borderId="27" xfId="0" applyNumberFormat="1" applyFont="1" applyBorder="1" applyAlignment="1" applyProtection="1">
      <alignment horizontal="right" vertical="center"/>
    </xf>
    <xf numFmtId="1" fontId="2" fillId="0" borderId="1" xfId="0" applyNumberFormat="1" applyFont="1" applyBorder="1" applyAlignment="1" applyProtection="1">
      <alignment horizontal="right" vertical="center"/>
    </xf>
    <xf numFmtId="49" fontId="2" fillId="0" borderId="16" xfId="0" quotePrefix="1" applyNumberFormat="1" applyFont="1" applyFill="1" applyBorder="1" applyAlignment="1" applyProtection="1">
      <alignment horizontal="center" vertical="center"/>
    </xf>
    <xf numFmtId="1" fontId="1" fillId="0" borderId="28" xfId="0" applyNumberFormat="1" applyFont="1" applyBorder="1" applyAlignment="1" applyProtection="1">
      <alignment horizontal="right" vertical="center"/>
    </xf>
    <xf numFmtId="1" fontId="2" fillId="0" borderId="1" xfId="1" applyNumberFormat="1" applyFont="1" applyBorder="1" applyAlignment="1" applyProtection="1">
      <alignment horizontal="right"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1" fontId="10" fillId="0" borderId="1" xfId="1" applyNumberFormat="1" applyFont="1" applyFill="1" applyBorder="1" applyAlignment="1" applyProtection="1">
      <alignment horizontal="right" vertical="center"/>
    </xf>
    <xf numFmtId="9" fontId="10" fillId="0" borderId="1" xfId="1" applyFont="1" applyBorder="1" applyAlignment="1" applyProtection="1">
      <alignment horizontal="right" vertical="center"/>
    </xf>
    <xf numFmtId="1" fontId="10" fillId="0" borderId="1" xfId="0" applyNumberFormat="1" applyFont="1" applyFill="1" applyBorder="1" applyAlignment="1" applyProtection="1">
      <alignment horizontal="right"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1" fontId="1" fillId="6" borderId="11" xfId="0" applyNumberFormat="1" applyFont="1" applyFill="1" applyBorder="1" applyAlignment="1" applyProtection="1">
      <alignment horizontal="right" vertical="center"/>
      <protection locked="0"/>
    </xf>
    <xf numFmtId="0" fontId="1" fillId="0" borderId="4" xfId="0" applyFont="1" applyBorder="1" applyAlignment="1" applyProtection="1">
      <alignment horizontal="left" vertical="top"/>
    </xf>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14" fillId="0" borderId="0" xfId="2" applyFont="1" applyBorder="1" applyAlignment="1" applyProtection="1">
      <alignment vertical="top" wrapText="1"/>
    </xf>
    <xf numFmtId="49" fontId="2" fillId="6" borderId="0" xfId="0" applyNumberFormat="1" applyFont="1" applyFill="1" applyBorder="1" applyAlignment="1" applyProtection="1">
      <alignment horizontal="left" vertical="top"/>
      <protection locked="0"/>
    </xf>
    <xf numFmtId="49" fontId="5" fillId="7" borderId="0" xfId="0" applyNumberFormat="1" applyFont="1" applyFill="1" applyBorder="1" applyAlignment="1" applyProtection="1">
      <alignment horizontal="left" vertical="top" wrapText="1"/>
      <protection locked="0"/>
    </xf>
    <xf numFmtId="49" fontId="5" fillId="7" borderId="2" xfId="0" applyNumberFormat="1" applyFont="1" applyFill="1" applyBorder="1" applyAlignment="1" applyProtection="1">
      <alignment horizontal="left" vertical="top" wrapText="1"/>
      <protection locked="0"/>
    </xf>
    <xf numFmtId="9" fontId="2" fillId="2" borderId="34" xfId="1" applyNumberFormat="1" applyFont="1" applyFill="1" applyBorder="1" applyAlignment="1" applyProtection="1">
      <alignment horizontal="right" vertical="center"/>
    </xf>
    <xf numFmtId="1" fontId="2" fillId="4" borderId="35" xfId="0" applyNumberFormat="1" applyFont="1" applyFill="1" applyBorder="1" applyAlignment="1" applyProtection="1">
      <alignment horizontal="right" vertical="center"/>
    </xf>
    <xf numFmtId="1" fontId="2" fillId="0" borderId="29" xfId="0" applyNumberFormat="1" applyFont="1" applyBorder="1" applyAlignment="1" applyProtection="1">
      <alignment horizontal="right" vertical="center"/>
    </xf>
    <xf numFmtId="1" fontId="2" fillId="0" borderId="4" xfId="0" applyNumberFormat="1" applyFont="1" applyBorder="1" applyAlignment="1" applyProtection="1">
      <alignment horizontal="right" vertical="center"/>
    </xf>
    <xf numFmtId="49" fontId="2" fillId="0" borderId="2" xfId="0" applyNumberFormat="1" applyFont="1" applyFill="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4" fillId="0" borderId="0" xfId="2" applyFont="1" applyBorder="1" applyAlignment="1" applyProtection="1">
      <alignment horizontal="left" vertical="top"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8" fillId="0" borderId="2" xfId="0" applyNumberFormat="1" applyFont="1" applyBorder="1" applyAlignment="1" applyProtection="1">
      <alignment horizontal="left" vertical="center" wrapText="1"/>
    </xf>
    <xf numFmtId="0" fontId="8" fillId="0" borderId="2" xfId="0" applyFont="1" applyBorder="1" applyAlignment="1" applyProtection="1">
      <alignment horizontal="left" vertical="center"/>
    </xf>
    <xf numFmtId="0" fontId="4"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2" fillId="6" borderId="4" xfId="0" applyNumberFormat="1" applyFont="1" applyFill="1" applyBorder="1" applyAlignment="1" applyProtection="1">
      <alignment horizontal="left" vertical="top" wrapText="1"/>
      <protection locked="0"/>
    </xf>
    <xf numFmtId="49" fontId="5" fillId="6" borderId="4" xfId="0" applyNumberFormat="1" applyFont="1" applyFill="1" applyBorder="1" applyAlignment="1" applyProtection="1">
      <alignment horizontal="left" vertical="top" wrapText="1"/>
      <protection locked="0"/>
    </xf>
    <xf numFmtId="0" fontId="1" fillId="0" borderId="0" xfId="0" applyFont="1" applyBorder="1" applyAlignment="1" applyProtection="1">
      <alignment horizontal="left" vertical="top" wrapText="1"/>
    </xf>
    <xf numFmtId="49" fontId="2" fillId="7" borderId="0" xfId="0" applyNumberFormat="1" applyFont="1" applyFill="1" applyBorder="1" applyAlignment="1" applyProtection="1">
      <alignment horizontal="left" vertical="top"/>
      <protection locked="0"/>
    </xf>
    <xf numFmtId="49" fontId="5"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2" fillId="6" borderId="0" xfId="0" applyNumberFormat="1" applyFont="1" applyFill="1" applyBorder="1" applyAlignment="1" applyProtection="1">
      <alignment horizontal="left" vertical="top"/>
      <protection locked="0"/>
    </xf>
    <xf numFmtId="49" fontId="5"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4" fillId="0" borderId="2" xfId="0" applyNumberFormat="1" applyFont="1" applyFill="1" applyBorder="1" applyAlignment="1" applyProtection="1">
      <alignment horizontal="left" vertical="top" wrapText="1"/>
    </xf>
    <xf numFmtId="49" fontId="2" fillId="7" borderId="0" xfId="0" applyNumberFormat="1" applyFont="1" applyFill="1" applyBorder="1" applyAlignment="1" applyProtection="1">
      <alignment horizontal="left" vertical="top" wrapText="1"/>
      <protection locked="0"/>
    </xf>
    <xf numFmtId="49" fontId="6" fillId="0" borderId="2" xfId="0" applyNumberFormat="1" applyFont="1" applyBorder="1" applyAlignment="1" applyProtection="1">
      <alignment horizontal="left" vertical="center" wrapText="1"/>
    </xf>
    <xf numFmtId="0" fontId="1" fillId="0" borderId="4" xfId="0" applyFont="1" applyBorder="1" applyAlignment="1" applyProtection="1">
      <alignment horizontal="left"/>
    </xf>
    <xf numFmtId="0" fontId="4" fillId="0" borderId="4" xfId="0" applyFont="1" applyBorder="1" applyAlignment="1" applyProtection="1">
      <alignment horizontal="left"/>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10" fillId="0" borderId="1" xfId="0" applyNumberFormat="1" applyFont="1" applyBorder="1" applyAlignment="1" applyProtection="1">
      <alignment horizontal="right" vertical="center" wrapText="1"/>
    </xf>
    <xf numFmtId="49" fontId="10" fillId="0" borderId="6" xfId="0" applyNumberFormat="1" applyFont="1" applyBorder="1" applyAlignment="1" applyProtection="1">
      <alignment horizontal="right" vertical="center" wrapText="1"/>
    </xf>
    <xf numFmtId="49" fontId="1" fillId="0" borderId="0" xfId="0" applyNumberFormat="1" applyFont="1" applyBorder="1" applyAlignment="1" applyProtection="1">
      <alignment vertical="top"/>
    </xf>
    <xf numFmtId="0" fontId="11" fillId="3" borderId="9"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49" fontId="2" fillId="6" borderId="2" xfId="0" applyNumberFormat="1" applyFont="1" applyFill="1" applyBorder="1" applyAlignment="1" applyProtection="1">
      <alignment horizontal="left" vertical="top"/>
      <protection locked="0"/>
    </xf>
    <xf numFmtId="49" fontId="5" fillId="6" borderId="2" xfId="0" applyNumberFormat="1" applyFont="1" applyFill="1" applyBorder="1" applyAlignment="1" applyProtection="1">
      <alignment horizontal="left" vertical="top"/>
      <protection locked="0"/>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cellXfs>
  <cellStyles count="3">
    <cellStyle name="Explanatory Text" xfId="2" builtinId="53"/>
    <cellStyle name="Normal" xfId="0" builtinId="0"/>
    <cellStyle name="Percent" xfId="1" builtinId="5"/>
  </cellStyles>
  <dxfs count="1">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9</xdr:col>
      <xdr:colOff>635000</xdr:colOff>
      <xdr:row>0</xdr:row>
      <xdr:rowOff>0</xdr:rowOff>
    </xdr:from>
    <xdr:to>
      <xdr:col>12</xdr:col>
      <xdr:colOff>69850</xdr:colOff>
      <xdr:row>1</xdr:row>
      <xdr:rowOff>79541</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99350" y="0"/>
          <a:ext cx="1206500" cy="428791"/>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20"/>
  <sheetViews>
    <sheetView showGridLines="0" tabSelected="1" zoomScaleNormal="100" zoomScaleSheetLayoutView="85" zoomScalePageLayoutView="130" workbookViewId="0">
      <pane ySplit="9" topLeftCell="A66" activePane="bottomLeft" state="frozen"/>
      <selection pane="bottomLeft" activeCell="B72" sqref="B72:C72"/>
    </sheetView>
  </sheetViews>
  <sheetFormatPr defaultColWidth="5.6640625" defaultRowHeight="10" outlineLevelRow="1"/>
  <cols>
    <col min="1" max="1" width="5.109375" style="7" customWidth="1"/>
    <col min="2" max="2" width="28.6640625" style="11" customWidth="1"/>
    <col min="3" max="3" width="27.6640625" style="12" customWidth="1"/>
    <col min="4" max="4" width="11" style="2" bestFit="1" customWidth="1"/>
    <col min="5" max="5" width="10.77734375" style="3"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44140625" style="1" customWidth="1"/>
    <col min="16" max="16" width="55.44140625" style="1" hidden="1" customWidth="1"/>
    <col min="17" max="16384" width="5.6640625" style="1"/>
  </cols>
  <sheetData>
    <row r="1" spans="1:23" ht="27.5">
      <c r="A1" s="137"/>
      <c r="B1" s="137"/>
      <c r="C1" s="137"/>
      <c r="D1" s="137"/>
      <c r="E1" s="137"/>
      <c r="F1" s="137"/>
      <c r="G1" s="137"/>
      <c r="H1" s="137"/>
      <c r="I1" s="137"/>
      <c r="J1" s="137"/>
      <c r="K1" s="55"/>
      <c r="L1" s="118"/>
      <c r="M1" s="119"/>
      <c r="N1" s="119"/>
      <c r="O1" s="80" t="s">
        <v>81</v>
      </c>
      <c r="P1" s="81"/>
      <c r="Q1" s="56"/>
      <c r="R1" s="56"/>
      <c r="S1" s="56"/>
      <c r="T1" s="56"/>
    </row>
    <row r="2" spans="1:23" ht="18.5" customHeight="1">
      <c r="A2" s="120" t="s">
        <v>82</v>
      </c>
      <c r="B2" s="120"/>
      <c r="C2" s="134" t="s">
        <v>82</v>
      </c>
      <c r="D2" s="134"/>
      <c r="E2" s="134"/>
      <c r="G2" s="121" t="s">
        <v>87</v>
      </c>
      <c r="H2" s="121"/>
      <c r="K2" s="8"/>
      <c r="L2" s="79" t="s">
        <v>88</v>
      </c>
      <c r="M2" s="122" t="s">
        <v>88</v>
      </c>
      <c r="N2" s="123"/>
    </row>
    <row r="3" spans="1:23" ht="24" customHeight="1">
      <c r="A3" s="124" t="s">
        <v>83</v>
      </c>
      <c r="B3" s="124"/>
      <c r="C3" s="132" t="s">
        <v>158</v>
      </c>
      <c r="D3" s="133"/>
      <c r="E3" s="133"/>
      <c r="G3" s="136" t="s">
        <v>166</v>
      </c>
      <c r="H3" s="136"/>
      <c r="I3" s="136"/>
      <c r="J3" s="136"/>
      <c r="K3" s="136"/>
      <c r="L3" s="5" t="s">
        <v>8</v>
      </c>
      <c r="M3" s="125" t="s">
        <v>157</v>
      </c>
      <c r="N3" s="126"/>
    </row>
    <row r="4" spans="1:23" ht="17.5" customHeight="1">
      <c r="A4" s="124" t="s">
        <v>84</v>
      </c>
      <c r="B4" s="124"/>
      <c r="C4" s="83"/>
      <c r="D4" s="83"/>
      <c r="E4" s="83"/>
      <c r="G4" s="84"/>
      <c r="H4" s="84"/>
      <c r="I4" s="84"/>
      <c r="J4" s="84"/>
      <c r="K4" s="84"/>
      <c r="L4" s="5" t="s">
        <v>89</v>
      </c>
      <c r="M4" s="126"/>
      <c r="N4" s="126"/>
    </row>
    <row r="5" spans="1:23" ht="22" customHeight="1">
      <c r="A5" s="135" t="s">
        <v>85</v>
      </c>
      <c r="B5" s="135"/>
      <c r="C5" s="151" t="s">
        <v>86</v>
      </c>
      <c r="D5" s="152"/>
      <c r="E5" s="152"/>
      <c r="F5" s="6"/>
      <c r="G5" s="85"/>
      <c r="H5" s="85"/>
      <c r="I5" s="85"/>
      <c r="J5" s="85"/>
      <c r="K5" s="85"/>
      <c r="L5" s="52"/>
      <c r="M5" s="130" t="str">
        <f>"Bidder 1 to 5 of "&amp;TEXT(IF(COUNTA(#REF!,#REF!,#REF!,#REF!,#REF!)+COUNTA(#REF!,#REF!,#REF!,#REF!,#REF!)&gt;0,"10","5"),"0")</f>
        <v>Bidder 1 to 5 of 10</v>
      </c>
      <c r="N5" s="131"/>
      <c r="O5" s="97" t="s">
        <v>107</v>
      </c>
      <c r="P5" s="82"/>
      <c r="Q5" s="53"/>
      <c r="R5" s="53"/>
      <c r="S5" s="53"/>
      <c r="T5" s="53"/>
      <c r="U5" s="53"/>
      <c r="V5" s="53"/>
      <c r="W5" s="53"/>
    </row>
    <row r="6" spans="1:23" s="9" customFormat="1" ht="10.5">
      <c r="A6" s="58"/>
      <c r="B6" s="32"/>
      <c r="C6" s="33"/>
      <c r="D6" s="32"/>
      <c r="E6" s="127" t="s">
        <v>90</v>
      </c>
      <c r="F6" s="128"/>
      <c r="G6" s="127" t="s">
        <v>91</v>
      </c>
      <c r="H6" s="128"/>
      <c r="I6" s="127" t="s">
        <v>92</v>
      </c>
      <c r="J6" s="128"/>
      <c r="K6" s="127" t="s">
        <v>93</v>
      </c>
      <c r="L6" s="128"/>
      <c r="M6" s="127" t="s">
        <v>94</v>
      </c>
      <c r="N6" s="129"/>
      <c r="O6" s="97"/>
      <c r="P6" s="82"/>
      <c r="Q6" s="53"/>
      <c r="R6" s="53"/>
      <c r="S6" s="53"/>
      <c r="T6" s="53"/>
      <c r="U6" s="53"/>
      <c r="V6" s="53"/>
      <c r="W6" s="53"/>
    </row>
    <row r="7" spans="1:23">
      <c r="B7" s="153" t="s">
        <v>1</v>
      </c>
      <c r="C7" s="154"/>
      <c r="D7" s="31" t="s">
        <v>0</v>
      </c>
      <c r="E7" s="16" t="s">
        <v>2</v>
      </c>
      <c r="F7" s="17" t="s">
        <v>3</v>
      </c>
      <c r="G7" s="16" t="s">
        <v>2</v>
      </c>
      <c r="H7" s="17" t="s">
        <v>3</v>
      </c>
      <c r="I7" s="16" t="s">
        <v>2</v>
      </c>
      <c r="J7" s="17" t="s">
        <v>3</v>
      </c>
      <c r="K7" s="16" t="s">
        <v>2</v>
      </c>
      <c r="L7" s="17" t="s">
        <v>3</v>
      </c>
      <c r="M7" s="16" t="s">
        <v>2</v>
      </c>
      <c r="N7" s="7" t="s">
        <v>3</v>
      </c>
    </row>
    <row r="8" spans="1:23">
      <c r="B8" s="155" t="s">
        <v>95</v>
      </c>
      <c r="C8" s="156"/>
      <c r="D8" s="14" t="s">
        <v>96</v>
      </c>
      <c r="E8" s="16" t="s">
        <v>97</v>
      </c>
      <c r="F8" s="17" t="s">
        <v>98</v>
      </c>
      <c r="G8" s="16" t="s">
        <v>97</v>
      </c>
      <c r="H8" s="17" t="s">
        <v>98</v>
      </c>
      <c r="I8" s="16" t="s">
        <v>97</v>
      </c>
      <c r="J8" s="17" t="s">
        <v>98</v>
      </c>
      <c r="K8" s="16" t="s">
        <v>97</v>
      </c>
      <c r="L8" s="17" t="s">
        <v>98</v>
      </c>
      <c r="M8" s="16" t="s">
        <v>97</v>
      </c>
      <c r="N8" s="7" t="s">
        <v>98</v>
      </c>
    </row>
    <row r="9" spans="1:23">
      <c r="A9" s="59"/>
      <c r="B9" s="140"/>
      <c r="C9" s="141"/>
      <c r="D9" s="15" t="s">
        <v>5</v>
      </c>
      <c r="E9" s="22" t="s">
        <v>6</v>
      </c>
      <c r="F9" s="18" t="s">
        <v>7</v>
      </c>
      <c r="G9" s="22" t="s">
        <v>6</v>
      </c>
      <c r="H9" s="18" t="s">
        <v>7</v>
      </c>
      <c r="I9" s="22" t="s">
        <v>6</v>
      </c>
      <c r="J9" s="18" t="s">
        <v>7</v>
      </c>
      <c r="K9" s="22" t="s">
        <v>6</v>
      </c>
      <c r="L9" s="18" t="s">
        <v>7</v>
      </c>
      <c r="M9" s="22" t="s">
        <v>6</v>
      </c>
      <c r="N9" s="59" t="s">
        <v>7</v>
      </c>
    </row>
    <row r="10" spans="1:23" s="10" customFormat="1" ht="13">
      <c r="A10" s="60" t="s">
        <v>79</v>
      </c>
      <c r="B10" s="145" t="s">
        <v>99</v>
      </c>
      <c r="C10" s="146"/>
      <c r="D10" s="146"/>
      <c r="E10" s="146"/>
      <c r="F10" s="146"/>
      <c r="G10" s="146"/>
      <c r="H10" s="146"/>
      <c r="I10" s="146"/>
      <c r="J10" s="146"/>
      <c r="K10" s="146"/>
      <c r="L10" s="146"/>
      <c r="M10" s="146"/>
      <c r="N10" s="146"/>
      <c r="P10" s="57" t="str">
        <f>IF(ISBLANK(B10),A10,B10)</f>
        <v>Assessment of technical-methodological design</v>
      </c>
    </row>
    <row r="11" spans="1:23" ht="10.5">
      <c r="A11" s="67" t="s">
        <v>9</v>
      </c>
      <c r="B11" s="147" t="s">
        <v>100</v>
      </c>
      <c r="C11" s="148"/>
      <c r="D11" s="27"/>
      <c r="E11" s="23"/>
      <c r="F11" s="34"/>
      <c r="G11" s="26"/>
      <c r="H11" s="34"/>
      <c r="I11" s="26"/>
      <c r="J11" s="34"/>
      <c r="K11" s="26"/>
      <c r="L11" s="34"/>
      <c r="M11" s="26"/>
      <c r="N11" s="61"/>
      <c r="P11" s="57" t="str">
        <f t="shared" ref="P11:P74" si="0">IF(ISBLANK(B11),A11,B11)</f>
        <v>Strategy</v>
      </c>
    </row>
    <row r="12" spans="1:23" ht="20">
      <c r="A12" s="62" t="s">
        <v>14</v>
      </c>
      <c r="B12" s="114" t="s">
        <v>101</v>
      </c>
      <c r="C12" s="115"/>
      <c r="D12" s="45">
        <v>0.03</v>
      </c>
      <c r="E12" s="24"/>
      <c r="F12" s="19">
        <f>$D12*E12*100</f>
        <v>0</v>
      </c>
      <c r="G12" s="24"/>
      <c r="H12" s="19">
        <f>$D12*G12*100</f>
        <v>0</v>
      </c>
      <c r="I12" s="24"/>
      <c r="J12" s="19">
        <f>$D12*I12*100</f>
        <v>0</v>
      </c>
      <c r="K12" s="24"/>
      <c r="L12" s="19">
        <f>$D12*K12*100</f>
        <v>0</v>
      </c>
      <c r="M12" s="24"/>
      <c r="N12" s="63">
        <f>$D12*M12*100</f>
        <v>0</v>
      </c>
      <c r="P12" s="12" t="str">
        <f t="shared" si="0"/>
        <v>Interpretation of the objectives in the ToRs, critical examination of tasks</v>
      </c>
    </row>
    <row r="13" spans="1:23" ht="20">
      <c r="A13" s="64" t="s">
        <v>15</v>
      </c>
      <c r="B13" s="149" t="s">
        <v>102</v>
      </c>
      <c r="C13" s="150"/>
      <c r="D13" s="46">
        <v>0.03</v>
      </c>
      <c r="E13" s="25"/>
      <c r="F13" s="20">
        <f>$D13*E13*100</f>
        <v>0</v>
      </c>
      <c r="G13" s="25"/>
      <c r="H13" s="20">
        <f>$D13*G13*100</f>
        <v>0</v>
      </c>
      <c r="I13" s="25"/>
      <c r="J13" s="20">
        <f>$D13*I13*100</f>
        <v>0</v>
      </c>
      <c r="K13" s="25"/>
      <c r="L13" s="20">
        <f>$D13*K13*100</f>
        <v>0</v>
      </c>
      <c r="M13" s="25"/>
      <c r="N13" s="65">
        <f>$D13*M13*100</f>
        <v>0</v>
      </c>
      <c r="P13" s="12" t="str">
        <f t="shared" si="0"/>
        <v>Description and justification of the contractor's strategy for delivering the services put out to tender.</v>
      </c>
    </row>
    <row r="14" spans="1:23" s="10" customFormat="1" ht="10.5">
      <c r="A14" s="91" t="s">
        <v>103</v>
      </c>
      <c r="B14" s="91"/>
      <c r="C14" s="92"/>
      <c r="D14" s="47">
        <f>SUM(D12:D13)</f>
        <v>0.06</v>
      </c>
      <c r="E14" s="41"/>
      <c r="F14" s="21">
        <f>SUM(F12:F13)</f>
        <v>0</v>
      </c>
      <c r="G14" s="41"/>
      <c r="H14" s="21">
        <f>SUM(H12:H13)</f>
        <v>0</v>
      </c>
      <c r="I14" s="41"/>
      <c r="J14" s="21">
        <f>SUM(J12:J13)</f>
        <v>0</v>
      </c>
      <c r="K14" s="41"/>
      <c r="L14" s="21">
        <f>SUM(L12:L13)</f>
        <v>0</v>
      </c>
      <c r="M14" s="41"/>
      <c r="N14" s="66">
        <f>SUM(N12:N13)</f>
        <v>0</v>
      </c>
      <c r="P14" s="57" t="str">
        <f t="shared" si="0"/>
        <v>Interim total 1.1</v>
      </c>
    </row>
    <row r="15" spans="1:23" ht="10.5">
      <c r="A15" s="67" t="s">
        <v>10</v>
      </c>
      <c r="B15" s="147" t="s">
        <v>104</v>
      </c>
      <c r="C15" s="148"/>
      <c r="D15" s="27"/>
      <c r="E15" s="23"/>
      <c r="F15" s="30"/>
      <c r="G15" s="23"/>
      <c r="H15" s="30"/>
      <c r="I15" s="23"/>
      <c r="J15" s="30"/>
      <c r="K15" s="23"/>
      <c r="L15" s="30"/>
      <c r="M15" s="23"/>
      <c r="N15" s="68"/>
      <c r="P15" s="57" t="str">
        <f t="shared" si="0"/>
        <v>Cooperation</v>
      </c>
    </row>
    <row r="16" spans="1:23" ht="20">
      <c r="A16" s="62" t="s">
        <v>23</v>
      </c>
      <c r="B16" s="114" t="s">
        <v>105</v>
      </c>
      <c r="C16" s="115"/>
      <c r="D16" s="45">
        <v>0.03</v>
      </c>
      <c r="E16" s="24"/>
      <c r="F16" s="19">
        <f>$D16*E16*100</f>
        <v>0</v>
      </c>
      <c r="G16" s="24"/>
      <c r="H16" s="19">
        <f>$D16*G16*100</f>
        <v>0</v>
      </c>
      <c r="I16" s="24"/>
      <c r="J16" s="19">
        <f>$D16*I16*100</f>
        <v>0</v>
      </c>
      <c r="K16" s="24"/>
      <c r="L16" s="19">
        <f>$D16*K16*100</f>
        <v>0</v>
      </c>
      <c r="M16" s="24"/>
      <c r="N16" s="63">
        <f>$D16*M16*100</f>
        <v>0</v>
      </c>
      <c r="P16" s="12" t="str">
        <f t="shared" si="0"/>
        <v>Presentation and interaction between the relevant actors in the contractor's area of responsibility</v>
      </c>
    </row>
    <row r="17" spans="1:16" ht="20">
      <c r="A17" s="62" t="s">
        <v>24</v>
      </c>
      <c r="B17" s="149" t="s">
        <v>106</v>
      </c>
      <c r="C17" s="150"/>
      <c r="D17" s="45">
        <v>0.02</v>
      </c>
      <c r="E17" s="24"/>
      <c r="F17" s="20">
        <f>$D17*E17*100</f>
        <v>0</v>
      </c>
      <c r="G17" s="24"/>
      <c r="H17" s="20">
        <f>$D17*G17*100</f>
        <v>0</v>
      </c>
      <c r="I17" s="24"/>
      <c r="J17" s="20">
        <f>$D17*I17*100</f>
        <v>0</v>
      </c>
      <c r="K17" s="24"/>
      <c r="L17" s="20">
        <f>$D17*K17*100</f>
        <v>0</v>
      </c>
      <c r="M17" s="24"/>
      <c r="N17" s="65">
        <f>$D17*M17*100</f>
        <v>0</v>
      </c>
      <c r="P17" s="12" t="str">
        <f t="shared" si="0"/>
        <v>Strategy for establishing cooperation and then cooperating with the relevant actors</v>
      </c>
    </row>
    <row r="18" spans="1:16" s="10" customFormat="1" ht="10.5">
      <c r="A18" s="91" t="s">
        <v>108</v>
      </c>
      <c r="B18" s="91"/>
      <c r="C18" s="92"/>
      <c r="D18" s="47">
        <f>SUM(D16:D17)</f>
        <v>0.05</v>
      </c>
      <c r="E18" s="41"/>
      <c r="F18" s="21">
        <f>SUM(F16:F17)</f>
        <v>0</v>
      </c>
      <c r="G18" s="41"/>
      <c r="H18" s="21">
        <f>SUM(H16:H17)</f>
        <v>0</v>
      </c>
      <c r="I18" s="41"/>
      <c r="J18" s="21">
        <f>SUM(J16:J17)</f>
        <v>0</v>
      </c>
      <c r="K18" s="41"/>
      <c r="L18" s="21">
        <f>SUM(L16:L17)</f>
        <v>0</v>
      </c>
      <c r="M18" s="41"/>
      <c r="N18" s="66">
        <f>SUM(N16:N17)</f>
        <v>0</v>
      </c>
      <c r="P18" s="57" t="str">
        <f t="shared" si="0"/>
        <v>Interim total 1.2</v>
      </c>
    </row>
    <row r="19" spans="1:16" ht="10.5">
      <c r="A19" s="67" t="s">
        <v>11</v>
      </c>
      <c r="B19" s="147" t="s">
        <v>110</v>
      </c>
      <c r="C19" s="148"/>
      <c r="D19" s="27"/>
      <c r="E19" s="23"/>
      <c r="F19" s="30"/>
      <c r="G19" s="23"/>
      <c r="H19" s="30"/>
      <c r="I19" s="23"/>
      <c r="J19" s="30"/>
      <c r="K19" s="23"/>
      <c r="L19" s="30"/>
      <c r="M19" s="23"/>
      <c r="N19" s="68"/>
      <c r="P19" s="57" t="str">
        <f t="shared" si="0"/>
        <v>Steering structure</v>
      </c>
    </row>
    <row r="20" spans="1:16" ht="20">
      <c r="A20" s="62" t="s">
        <v>20</v>
      </c>
      <c r="B20" s="114" t="s">
        <v>111</v>
      </c>
      <c r="C20" s="115"/>
      <c r="D20" s="45">
        <v>0.02</v>
      </c>
      <c r="E20" s="24"/>
      <c r="F20" s="19">
        <f>$D20*E20*100</f>
        <v>0</v>
      </c>
      <c r="G20" s="24"/>
      <c r="H20" s="19">
        <f>$D20*G20*100</f>
        <v>0</v>
      </c>
      <c r="I20" s="24"/>
      <c r="J20" s="19">
        <f>$D20*I20*100</f>
        <v>0</v>
      </c>
      <c r="K20" s="24"/>
      <c r="L20" s="19">
        <f>$D20*K20*100</f>
        <v>0</v>
      </c>
      <c r="M20" s="24"/>
      <c r="N20" s="63">
        <f>$D20*M20*100</f>
        <v>0</v>
      </c>
      <c r="P20" s="12" t="str">
        <f t="shared" si="0"/>
        <v>Approach and procedure for steering the measures with the project partners</v>
      </c>
    </row>
    <row r="21" spans="1:16" ht="20">
      <c r="A21" s="62" t="s">
        <v>54</v>
      </c>
      <c r="B21" s="149" t="s">
        <v>112</v>
      </c>
      <c r="C21" s="150"/>
      <c r="D21" s="45">
        <v>0.01</v>
      </c>
      <c r="E21" s="24"/>
      <c r="F21" s="20">
        <f>$D21*E21*100</f>
        <v>0</v>
      </c>
      <c r="G21" s="24"/>
      <c r="H21" s="20">
        <f>$D21*G21*100</f>
        <v>0</v>
      </c>
      <c r="I21" s="24"/>
      <c r="J21" s="20">
        <f>$D21*I21*100</f>
        <v>0</v>
      </c>
      <c r="K21" s="24"/>
      <c r="L21" s="20">
        <f>$D21*K21*100</f>
        <v>0</v>
      </c>
      <c r="M21" s="24"/>
      <c r="N21" s="65">
        <f>$D21*M21*100</f>
        <v>0</v>
      </c>
      <c r="P21" s="12" t="str">
        <f t="shared" si="0"/>
        <v>Description of contractor's contribution to results monitoring and the associated challenges</v>
      </c>
    </row>
    <row r="22" spans="1:16" s="10" customFormat="1" ht="10.5">
      <c r="A22" s="91" t="s">
        <v>109</v>
      </c>
      <c r="B22" s="91"/>
      <c r="C22" s="92"/>
      <c r="D22" s="47">
        <f>SUM(D20:D21)</f>
        <v>0.03</v>
      </c>
      <c r="E22" s="41"/>
      <c r="F22" s="21">
        <f>SUM(F20:F21)</f>
        <v>0</v>
      </c>
      <c r="G22" s="41"/>
      <c r="H22" s="21">
        <f>SUM(H20:H21)</f>
        <v>0</v>
      </c>
      <c r="I22" s="41"/>
      <c r="J22" s="21">
        <f>SUM(J20:J21)</f>
        <v>0</v>
      </c>
      <c r="K22" s="41"/>
      <c r="L22" s="21">
        <f>SUM(L20:L21)</f>
        <v>0</v>
      </c>
      <c r="M22" s="41"/>
      <c r="N22" s="66">
        <f>SUM(N20:N21)</f>
        <v>0</v>
      </c>
      <c r="P22" s="57" t="str">
        <f t="shared" si="0"/>
        <v>Interim total 1.3</v>
      </c>
    </row>
    <row r="23" spans="1:16" ht="10.5">
      <c r="A23" s="67" t="s">
        <v>12</v>
      </c>
      <c r="B23" s="147" t="s">
        <v>113</v>
      </c>
      <c r="C23" s="148"/>
      <c r="D23" s="27"/>
      <c r="E23" s="23"/>
      <c r="F23" s="30"/>
      <c r="G23" s="23"/>
      <c r="H23" s="30"/>
      <c r="I23" s="23"/>
      <c r="J23" s="30"/>
      <c r="K23" s="23"/>
      <c r="L23" s="30"/>
      <c r="M23" s="23"/>
      <c r="N23" s="68"/>
      <c r="P23" s="57" t="str">
        <f t="shared" si="0"/>
        <v>Processes</v>
      </c>
    </row>
    <row r="24" spans="1:16" ht="20">
      <c r="A24" s="62" t="s">
        <v>18</v>
      </c>
      <c r="B24" s="114" t="s">
        <v>114</v>
      </c>
      <c r="C24" s="115"/>
      <c r="D24" s="45">
        <v>0.04</v>
      </c>
      <c r="E24" s="24"/>
      <c r="F24" s="19">
        <f>$D24*E24*100</f>
        <v>0</v>
      </c>
      <c r="G24" s="24"/>
      <c r="H24" s="19">
        <f>$D24*G24*100</f>
        <v>0</v>
      </c>
      <c r="I24" s="24"/>
      <c r="J24" s="19">
        <f>$D24*I24*100</f>
        <v>0</v>
      </c>
      <c r="K24" s="24"/>
      <c r="L24" s="19">
        <f>$D24*K24*100</f>
        <v>0</v>
      </c>
      <c r="M24" s="24"/>
      <c r="N24" s="63">
        <f>$D24*M24*100</f>
        <v>0</v>
      </c>
      <c r="P24" s="12" t="str">
        <f t="shared" si="0"/>
        <v>Presentation and explanation of the implementation plan: work steps, milestones, schedule</v>
      </c>
    </row>
    <row r="25" spans="1:16" ht="20">
      <c r="A25" s="62" t="s">
        <v>19</v>
      </c>
      <c r="B25" s="149" t="s">
        <v>115</v>
      </c>
      <c r="C25" s="150"/>
      <c r="D25" s="45">
        <v>0.01</v>
      </c>
      <c r="E25" s="24"/>
      <c r="F25" s="20">
        <f>$D25*E25*100</f>
        <v>0</v>
      </c>
      <c r="G25" s="24"/>
      <c r="H25" s="20">
        <f>$D25*G25*100</f>
        <v>0</v>
      </c>
      <c r="I25" s="24"/>
      <c r="J25" s="20">
        <f>$D25*I25*100</f>
        <v>0</v>
      </c>
      <c r="K25" s="24"/>
      <c r="L25" s="20">
        <f>$D25*K25*100</f>
        <v>0</v>
      </c>
      <c r="M25" s="24"/>
      <c r="N25" s="65">
        <f>$D25*M25*100</f>
        <v>0</v>
      </c>
      <c r="P25" s="12" t="str">
        <f t="shared" si="0"/>
        <v>Presentation and explanation of the integration of the partner contributions</v>
      </c>
    </row>
    <row r="26" spans="1:16" s="10" customFormat="1" ht="10.5">
      <c r="A26" s="91" t="s">
        <v>116</v>
      </c>
      <c r="B26" s="91"/>
      <c r="C26" s="92"/>
      <c r="D26" s="47">
        <f>SUM(D24:D25)</f>
        <v>0.05</v>
      </c>
      <c r="E26" s="41"/>
      <c r="F26" s="21">
        <f>SUM(F24:F25)</f>
        <v>0</v>
      </c>
      <c r="G26" s="41"/>
      <c r="H26" s="21">
        <f>SUM(H24:H25)</f>
        <v>0</v>
      </c>
      <c r="I26" s="41"/>
      <c r="J26" s="21">
        <f>SUM(J24:J25)</f>
        <v>0</v>
      </c>
      <c r="K26" s="41"/>
      <c r="L26" s="21">
        <f>SUM(L24:L25)</f>
        <v>0</v>
      </c>
      <c r="M26" s="41"/>
      <c r="N26" s="66">
        <f>SUM(N24:N25)</f>
        <v>0</v>
      </c>
      <c r="P26" s="57" t="str">
        <f t="shared" si="0"/>
        <v>Interim total 1.4</v>
      </c>
    </row>
    <row r="27" spans="1:16" ht="10.5">
      <c r="A27" s="67" t="s">
        <v>13</v>
      </c>
      <c r="B27" s="147" t="s">
        <v>117</v>
      </c>
      <c r="C27" s="148"/>
      <c r="D27" s="27"/>
      <c r="E27" s="23"/>
      <c r="F27" s="30"/>
      <c r="G27" s="23"/>
      <c r="H27" s="30"/>
      <c r="I27" s="23"/>
      <c r="J27" s="30"/>
      <c r="K27" s="23"/>
      <c r="L27" s="30"/>
      <c r="M27" s="23"/>
      <c r="N27" s="68"/>
      <c r="P27" s="57" t="str">
        <f t="shared" si="0"/>
        <v>Learning and innovation</v>
      </c>
    </row>
    <row r="28" spans="1:16" ht="20">
      <c r="A28" s="62" t="s">
        <v>21</v>
      </c>
      <c r="B28" s="114" t="s">
        <v>118</v>
      </c>
      <c r="C28" s="115"/>
      <c r="D28" s="45">
        <v>0.02</v>
      </c>
      <c r="E28" s="24"/>
      <c r="F28" s="19">
        <f>$D28*E28*100</f>
        <v>0</v>
      </c>
      <c r="G28" s="24"/>
      <c r="H28" s="19">
        <f>$D28*G28*100</f>
        <v>0</v>
      </c>
      <c r="I28" s="24"/>
      <c r="J28" s="19">
        <f>$D28*I28*100</f>
        <v>0</v>
      </c>
      <c r="K28" s="24"/>
      <c r="L28" s="19">
        <f>$D28*K28*100</f>
        <v>0</v>
      </c>
      <c r="M28" s="24"/>
      <c r="N28" s="63">
        <f>$D28*M28*100</f>
        <v>0</v>
      </c>
      <c r="P28" s="12" t="str">
        <f t="shared" si="0"/>
        <v>Contractor's contribution to knowledge management at the partner and at GIZ</v>
      </c>
    </row>
    <row r="29" spans="1:16" ht="20">
      <c r="A29" s="62" t="s">
        <v>22</v>
      </c>
      <c r="B29" s="149" t="s">
        <v>119</v>
      </c>
      <c r="C29" s="150"/>
      <c r="D29" s="45">
        <v>0.03</v>
      </c>
      <c r="E29" s="24"/>
      <c r="F29" s="20">
        <f>$D29*E29*100</f>
        <v>0</v>
      </c>
      <c r="G29" s="24"/>
      <c r="H29" s="20">
        <f>$D29*G29*100</f>
        <v>0</v>
      </c>
      <c r="I29" s="24"/>
      <c r="J29" s="20">
        <f>$D29*I29*100</f>
        <v>0</v>
      </c>
      <c r="K29" s="24"/>
      <c r="L29" s="20">
        <f>$D29*K29*100</f>
        <v>0</v>
      </c>
      <c r="M29" s="24"/>
      <c r="N29" s="65">
        <f>$D29*M29*100</f>
        <v>0</v>
      </c>
      <c r="P29" s="12" t="str">
        <f t="shared" si="0"/>
        <v>Presentation and explanation of the measures undertaken by the contractor to promote scaling-up effects</v>
      </c>
    </row>
    <row r="30" spans="1:16" s="10" customFormat="1" ht="10.5">
      <c r="A30" s="91" t="s">
        <v>120</v>
      </c>
      <c r="B30" s="91"/>
      <c r="C30" s="92"/>
      <c r="D30" s="47">
        <f>SUM(D28:D29)</f>
        <v>0.05</v>
      </c>
      <c r="E30" s="41"/>
      <c r="F30" s="21">
        <f>SUM(F28:F29)</f>
        <v>0</v>
      </c>
      <c r="G30" s="41"/>
      <c r="H30" s="21">
        <f>SUM(H28:H29)</f>
        <v>0</v>
      </c>
      <c r="I30" s="41"/>
      <c r="J30" s="21">
        <f>SUM(J28:J29)</f>
        <v>0</v>
      </c>
      <c r="K30" s="41"/>
      <c r="L30" s="21">
        <f>SUM(L28:L29)</f>
        <v>0</v>
      </c>
      <c r="M30" s="41"/>
      <c r="N30" s="66">
        <f>SUM(N28:N29)</f>
        <v>0</v>
      </c>
      <c r="P30" s="57" t="str">
        <f t="shared" si="0"/>
        <v>Interim total 1.5</v>
      </c>
    </row>
    <row r="31" spans="1:16" ht="10.5">
      <c r="A31" s="67" t="s">
        <v>51</v>
      </c>
      <c r="B31" s="147" t="s">
        <v>121</v>
      </c>
      <c r="C31" s="148"/>
      <c r="D31" s="27"/>
      <c r="E31" s="23"/>
      <c r="F31" s="30"/>
      <c r="G31" s="23"/>
      <c r="H31" s="30"/>
      <c r="I31" s="23"/>
      <c r="J31" s="30"/>
      <c r="K31" s="23"/>
      <c r="L31" s="30"/>
      <c r="M31" s="23"/>
      <c r="N31" s="68"/>
      <c r="P31" s="57" t="str">
        <f t="shared" si="0"/>
        <v>Project management of the contractor</v>
      </c>
    </row>
    <row r="32" spans="1:16">
      <c r="A32" s="62" t="s">
        <v>52</v>
      </c>
      <c r="B32" s="114" t="s">
        <v>122</v>
      </c>
      <c r="C32" s="115"/>
      <c r="D32" s="45">
        <v>0.01</v>
      </c>
      <c r="E32" s="24"/>
      <c r="F32" s="19">
        <f>$D32*E32*100</f>
        <v>0</v>
      </c>
      <c r="G32" s="24"/>
      <c r="H32" s="19">
        <f>$D32*G32*100</f>
        <v>0</v>
      </c>
      <c r="I32" s="24"/>
      <c r="J32" s="19">
        <f>$D32*I32*100</f>
        <v>0</v>
      </c>
      <c r="K32" s="24"/>
      <c r="L32" s="19">
        <f>$D32*K32*100</f>
        <v>0</v>
      </c>
      <c r="M32" s="24"/>
      <c r="N32" s="63">
        <f>$D32*M32*100</f>
        <v>0</v>
      </c>
      <c r="P32" s="12" t="str">
        <f t="shared" si="0"/>
        <v>Approach and procedure for coordination with/in GIZ project</v>
      </c>
    </row>
    <row r="33" spans="1:16" ht="20">
      <c r="A33" s="62" t="s">
        <v>78</v>
      </c>
      <c r="B33" s="104" t="s">
        <v>123</v>
      </c>
      <c r="C33" s="105"/>
      <c r="D33" s="45">
        <v>0.03</v>
      </c>
      <c r="E33" s="24"/>
      <c r="F33" s="19">
        <f>$D33*E33*100</f>
        <v>0</v>
      </c>
      <c r="G33" s="24"/>
      <c r="H33" s="19">
        <f>$D33*G33*100</f>
        <v>0</v>
      </c>
      <c r="I33" s="24"/>
      <c r="J33" s="19">
        <f>$D33*I33*100</f>
        <v>0</v>
      </c>
      <c r="K33" s="24"/>
      <c r="L33" s="19">
        <f>$D33*K33*100</f>
        <v>0</v>
      </c>
      <c r="M33" s="24"/>
      <c r="N33" s="63">
        <f>$D33*M33*100</f>
        <v>0</v>
      </c>
      <c r="P33" s="12" t="str">
        <f t="shared" si="0"/>
        <v>Personnel assignment plan (who, when, what work steps) incl. explanation and specification of expert months</v>
      </c>
    </row>
    <row r="34" spans="1:16" ht="20">
      <c r="A34" s="62" t="s">
        <v>53</v>
      </c>
      <c r="B34" s="106" t="s">
        <v>124</v>
      </c>
      <c r="C34" s="107"/>
      <c r="D34" s="45">
        <v>0.02</v>
      </c>
      <c r="E34" s="24"/>
      <c r="F34" s="20">
        <f>$D34*E34*100</f>
        <v>0</v>
      </c>
      <c r="G34" s="24"/>
      <c r="H34" s="20">
        <f>$D34*G34*100</f>
        <v>0</v>
      </c>
      <c r="I34" s="24"/>
      <c r="J34" s="20">
        <f>$D34*I34*100</f>
        <v>0</v>
      </c>
      <c r="K34" s="24"/>
      <c r="L34" s="20">
        <f>$D34*K34*100</f>
        <v>0</v>
      </c>
      <c r="M34" s="24"/>
      <c r="N34" s="65">
        <f>$D34*M34*100</f>
        <v>0</v>
      </c>
      <c r="P34" s="12" t="str">
        <f t="shared" si="0"/>
        <v>Contractor's backstopping strategy (incl. CVs of the technical and administrative backstopper)</v>
      </c>
    </row>
    <row r="35" spans="1:16" s="10" customFormat="1" ht="10.5">
      <c r="A35" s="91" t="s">
        <v>125</v>
      </c>
      <c r="B35" s="91"/>
      <c r="C35" s="92"/>
      <c r="D35" s="47">
        <f>SUM(D32:D34)</f>
        <v>0.06</v>
      </c>
      <c r="E35" s="41"/>
      <c r="F35" s="21">
        <f>SUM(F32:F34)</f>
        <v>0</v>
      </c>
      <c r="G35" s="41"/>
      <c r="H35" s="21">
        <f>SUM(H32:H34)</f>
        <v>0</v>
      </c>
      <c r="I35" s="41"/>
      <c r="J35" s="21">
        <f>SUM(J32:J34)</f>
        <v>0</v>
      </c>
      <c r="K35" s="41"/>
      <c r="L35" s="21">
        <f>SUM(L32:L34)</f>
        <v>0</v>
      </c>
      <c r="M35" s="41"/>
      <c r="N35" s="66">
        <f>SUM(N32:N34)</f>
        <v>0</v>
      </c>
      <c r="P35" s="57" t="str">
        <f t="shared" si="0"/>
        <v>Interim total 1.6</v>
      </c>
    </row>
    <row r="36" spans="1:16" ht="10.5">
      <c r="A36" s="76" t="s">
        <v>55</v>
      </c>
      <c r="B36" s="116" t="s">
        <v>126</v>
      </c>
      <c r="C36" s="117"/>
      <c r="D36" s="77">
        <v>0</v>
      </c>
      <c r="E36" s="78"/>
      <c r="F36" s="21">
        <f>$D36*E36*100</f>
        <v>0</v>
      </c>
      <c r="G36" s="78"/>
      <c r="H36" s="21">
        <f>$D36*G36*100</f>
        <v>0</v>
      </c>
      <c r="I36" s="78"/>
      <c r="J36" s="21">
        <f>$D36*I36*100</f>
        <v>0</v>
      </c>
      <c r="K36" s="78"/>
      <c r="L36" s="21">
        <f>$D36*K36*100</f>
        <v>0</v>
      </c>
      <c r="M36" s="78"/>
      <c r="N36" s="66">
        <f>$D36*M36*100</f>
        <v>0</v>
      </c>
      <c r="P36" s="57" t="str">
        <f t="shared" si="0"/>
        <v>Further requirements</v>
      </c>
    </row>
    <row r="37" spans="1:16" ht="10.5">
      <c r="A37" s="108" t="s">
        <v>127</v>
      </c>
      <c r="B37" s="108"/>
      <c r="C37" s="109"/>
      <c r="D37" s="48">
        <f>SUM(D14,D18,D22,D26,D30,D35,D36)</f>
        <v>0.3</v>
      </c>
      <c r="E37" s="28"/>
      <c r="F37" s="29">
        <f>SUM(F14,F18,F22,F26,F30,F35,F36)</f>
        <v>0</v>
      </c>
      <c r="G37" s="28"/>
      <c r="H37" s="29">
        <f>SUM(H14,H18,H22,H26,H30,H35,H36)</f>
        <v>0</v>
      </c>
      <c r="I37" s="28"/>
      <c r="J37" s="29">
        <f>SUM(J14,J18,J22,J26,J30,J35,J36)</f>
        <v>0</v>
      </c>
      <c r="K37" s="28"/>
      <c r="L37" s="29">
        <f>SUM(L14,L18,L22,L26,L30,L35,L36)</f>
        <v>0</v>
      </c>
      <c r="M37" s="28"/>
      <c r="N37" s="69">
        <f>SUM(N14,N18,N22,N26,N30,N35,N36)</f>
        <v>0</v>
      </c>
      <c r="P37" s="57" t="str">
        <f t="shared" si="0"/>
        <v>Total 1</v>
      </c>
    </row>
    <row r="38" spans="1:16" s="10" customFormat="1" ht="13">
      <c r="A38" s="60" t="s">
        <v>80</v>
      </c>
      <c r="B38" s="145" t="s">
        <v>128</v>
      </c>
      <c r="C38" s="146"/>
      <c r="D38" s="146"/>
      <c r="E38" s="146"/>
      <c r="F38" s="146"/>
      <c r="G38" s="146"/>
      <c r="H38" s="146"/>
      <c r="I38" s="146"/>
      <c r="J38" s="146"/>
      <c r="K38" s="146"/>
      <c r="L38" s="146"/>
      <c r="M38" s="146"/>
      <c r="N38" s="146"/>
      <c r="P38" s="57" t="str">
        <f t="shared" si="0"/>
        <v>Assessment of proposed staff</v>
      </c>
    </row>
    <row r="39" spans="1:16" ht="10.5">
      <c r="A39" s="72" t="s">
        <v>4</v>
      </c>
      <c r="B39" s="98" t="s">
        <v>129</v>
      </c>
      <c r="C39" s="99"/>
      <c r="D39" s="54"/>
      <c r="E39" s="35"/>
      <c r="F39" s="30"/>
      <c r="G39" s="35"/>
      <c r="H39" s="30"/>
      <c r="I39" s="35"/>
      <c r="J39" s="30"/>
      <c r="K39" s="35"/>
      <c r="L39" s="30"/>
      <c r="M39" s="35"/>
      <c r="N39" s="68"/>
      <c r="P39" s="57" t="str">
        <f t="shared" si="0"/>
        <v>Team leader (in accordance with ToR provisions/criteria)</v>
      </c>
    </row>
    <row r="40" spans="1:16" ht="20">
      <c r="A40" s="70" t="s">
        <v>61</v>
      </c>
      <c r="B40" s="93" t="s">
        <v>161</v>
      </c>
      <c r="C40" s="94"/>
      <c r="D40" s="45">
        <v>0.02</v>
      </c>
      <c r="E40" s="24"/>
      <c r="F40" s="19">
        <f t="shared" ref="F40:H46" si="1">$D40*E40*100</f>
        <v>0</v>
      </c>
      <c r="G40" s="24"/>
      <c r="H40" s="19">
        <f t="shared" si="1"/>
        <v>0</v>
      </c>
      <c r="I40" s="24"/>
      <c r="J40" s="19">
        <f t="shared" ref="J40" si="2">$D40*I40*100</f>
        <v>0</v>
      </c>
      <c r="K40" s="24"/>
      <c r="L40" s="19">
        <f t="shared" ref="L40" si="3">$D40*K40*100</f>
        <v>0</v>
      </c>
      <c r="M40" s="24"/>
      <c r="N40" s="63">
        <f t="shared" ref="N40" si="4">$D40*M40*100</f>
        <v>0</v>
      </c>
      <c r="P40" s="12" t="str">
        <f t="shared" si="0"/>
        <v>- Qualifications- Post Graduation in Agriculture/Renewable Energy/Management</v>
      </c>
    </row>
    <row r="41" spans="1:16">
      <c r="A41" s="70" t="s">
        <v>62</v>
      </c>
      <c r="B41" s="93" t="s">
        <v>159</v>
      </c>
      <c r="C41" s="94"/>
      <c r="D41" s="45">
        <v>0.02</v>
      </c>
      <c r="E41" s="24"/>
      <c r="F41" s="19">
        <f t="shared" si="1"/>
        <v>0</v>
      </c>
      <c r="G41" s="24"/>
      <c r="H41" s="19">
        <f t="shared" si="1"/>
        <v>0</v>
      </c>
      <c r="I41" s="24"/>
      <c r="J41" s="19">
        <f t="shared" ref="J41" si="5">$D41*I41*100</f>
        <v>0</v>
      </c>
      <c r="K41" s="24"/>
      <c r="L41" s="19">
        <f t="shared" ref="L41" si="6">$D41*K41*100</f>
        <v>0</v>
      </c>
      <c r="M41" s="24"/>
      <c r="N41" s="63">
        <f t="shared" ref="N41" si="7">$D41*M41*100</f>
        <v>0</v>
      </c>
      <c r="P41" s="12" t="str">
        <f t="shared" si="0"/>
        <v>- Language- Good business language skills in English</v>
      </c>
    </row>
    <row r="42" spans="1:16" ht="20">
      <c r="A42" s="71" t="s">
        <v>63</v>
      </c>
      <c r="B42" s="95" t="s">
        <v>162</v>
      </c>
      <c r="C42" s="96"/>
      <c r="D42" s="45">
        <v>0.02</v>
      </c>
      <c r="E42" s="24"/>
      <c r="F42" s="19">
        <f t="shared" si="1"/>
        <v>0</v>
      </c>
      <c r="G42" s="24"/>
      <c r="H42" s="19">
        <f t="shared" si="1"/>
        <v>0</v>
      </c>
      <c r="I42" s="24"/>
      <c r="J42" s="19">
        <f t="shared" ref="J42" si="8">$D42*I42*100</f>
        <v>0</v>
      </c>
      <c r="K42" s="24"/>
      <c r="L42" s="19">
        <f t="shared" ref="L42" si="9">$D42*K42*100</f>
        <v>0</v>
      </c>
      <c r="M42" s="24"/>
      <c r="N42" s="63">
        <f t="shared" ref="N42" si="10">$D42*M42*100</f>
        <v>0</v>
      </c>
      <c r="P42" s="12" t="str">
        <f t="shared" si="0"/>
        <v>- General professional experience- 20 years of professional experience in Agriculture/Renewable Energy and alled sctor</v>
      </c>
    </row>
    <row r="43" spans="1:16" ht="20">
      <c r="A43" s="70" t="s">
        <v>64</v>
      </c>
      <c r="B43" s="95" t="s">
        <v>163</v>
      </c>
      <c r="C43" s="96"/>
      <c r="D43" s="45">
        <v>0.04</v>
      </c>
      <c r="E43" s="24"/>
      <c r="F43" s="19">
        <f t="shared" si="1"/>
        <v>0</v>
      </c>
      <c r="G43" s="24"/>
      <c r="H43" s="19">
        <f t="shared" si="1"/>
        <v>0</v>
      </c>
      <c r="I43" s="24"/>
      <c r="J43" s="19">
        <f t="shared" ref="J43" si="11">$D43*I43*100</f>
        <v>0</v>
      </c>
      <c r="K43" s="24"/>
      <c r="L43" s="19">
        <f t="shared" ref="L43" si="12">$D43*K43*100</f>
        <v>0</v>
      </c>
      <c r="M43" s="24"/>
      <c r="N43" s="63">
        <f t="shared" ref="N43" si="13">$D43*M43*100</f>
        <v>0</v>
      </c>
      <c r="P43" s="12" t="str">
        <f t="shared" si="0"/>
        <v>- Specific professional experience- 10 years with Government projects</v>
      </c>
    </row>
    <row r="44" spans="1:16" ht="30">
      <c r="A44" s="70" t="s">
        <v>65</v>
      </c>
      <c r="B44" s="93" t="s">
        <v>160</v>
      </c>
      <c r="C44" s="94"/>
      <c r="D44" s="45">
        <v>0.02</v>
      </c>
      <c r="E44" s="24"/>
      <c r="F44" s="19">
        <f t="shared" si="1"/>
        <v>0</v>
      </c>
      <c r="G44" s="24"/>
      <c r="H44" s="19">
        <f t="shared" si="1"/>
        <v>0</v>
      </c>
      <c r="I44" s="24"/>
      <c r="J44" s="19">
        <f t="shared" ref="J44" si="14">$D44*I44*100</f>
        <v>0</v>
      </c>
      <c r="K44" s="24"/>
      <c r="L44" s="19">
        <f t="shared" ref="L44" si="15">$D44*K44*100</f>
        <v>0</v>
      </c>
      <c r="M44" s="24"/>
      <c r="N44" s="63">
        <f t="shared" ref="N44" si="16">$D44*M44*100</f>
        <v>0</v>
      </c>
      <c r="P44" s="12" t="str">
        <f t="shared" si="0"/>
        <v>- Leadership/management experience- 6 years of management/leadership experience as a project team leader or manager in a company</v>
      </c>
    </row>
    <row r="45" spans="1:16">
      <c r="A45" s="70" t="s">
        <v>66</v>
      </c>
      <c r="B45" s="95" t="s">
        <v>135</v>
      </c>
      <c r="C45" s="96"/>
      <c r="D45" s="45">
        <v>0</v>
      </c>
      <c r="E45" s="24"/>
      <c r="F45" s="19">
        <f t="shared" si="1"/>
        <v>0</v>
      </c>
      <c r="G45" s="24"/>
      <c r="H45" s="19">
        <f t="shared" si="1"/>
        <v>0</v>
      </c>
      <c r="I45" s="24"/>
      <c r="J45" s="19">
        <f t="shared" ref="J45" si="17">$D45*I45*100</f>
        <v>0</v>
      </c>
      <c r="K45" s="24"/>
      <c r="L45" s="19">
        <f t="shared" ref="L45" si="18">$D45*K45*100</f>
        <v>0</v>
      </c>
      <c r="M45" s="24"/>
      <c r="N45" s="63">
        <f t="shared" ref="N45" si="19">$D45*M45*100</f>
        <v>0</v>
      </c>
      <c r="P45" s="12" t="str">
        <f t="shared" si="0"/>
        <v>- Regional experience</v>
      </c>
    </row>
    <row r="46" spans="1:16">
      <c r="A46" s="70" t="s">
        <v>67</v>
      </c>
      <c r="B46" s="102" t="s">
        <v>136</v>
      </c>
      <c r="C46" s="103"/>
      <c r="D46" s="45">
        <v>0</v>
      </c>
      <c r="E46" s="24"/>
      <c r="F46" s="19">
        <f t="shared" si="1"/>
        <v>0</v>
      </c>
      <c r="G46" s="24"/>
      <c r="H46" s="19">
        <f t="shared" si="1"/>
        <v>0</v>
      </c>
      <c r="I46" s="24"/>
      <c r="J46" s="19">
        <f t="shared" ref="J46" si="20">$D46*I46*100</f>
        <v>0</v>
      </c>
      <c r="K46" s="24"/>
      <c r="L46" s="19">
        <f t="shared" ref="L46" si="21">$D46*K46*100</f>
        <v>0</v>
      </c>
      <c r="M46" s="24"/>
      <c r="N46" s="63">
        <f t="shared" ref="N46" si="22">$D46*M46*100</f>
        <v>0</v>
      </c>
      <c r="P46" s="12" t="str">
        <f t="shared" si="0"/>
        <v>- Development cooperation experience</v>
      </c>
    </row>
    <row r="47" spans="1:16" ht="43.5" customHeight="1">
      <c r="A47" s="70" t="s">
        <v>68</v>
      </c>
      <c r="B47" s="100" t="s">
        <v>167</v>
      </c>
      <c r="C47" s="101"/>
      <c r="D47" s="49">
        <v>0.02</v>
      </c>
      <c r="E47" s="36"/>
      <c r="F47" s="20">
        <f>$D47*E47*100</f>
        <v>0</v>
      </c>
      <c r="G47" s="36"/>
      <c r="H47" s="20">
        <f>$D47*G47*100</f>
        <v>0</v>
      </c>
      <c r="I47" s="36"/>
      <c r="J47" s="20">
        <f>$D47*I47*100</f>
        <v>0</v>
      </c>
      <c r="K47" s="36"/>
      <c r="L47" s="20">
        <f>$D47*K47*100</f>
        <v>0</v>
      </c>
      <c r="M47" s="36"/>
      <c r="N47" s="65">
        <f>$D47*M47*100</f>
        <v>0</v>
      </c>
      <c r="P47" s="12" t="str">
        <f t="shared" si="0"/>
        <v>Other: Should have proven experience and expertise in agriculture water management, solar powered irrigation systems 
- Understanding and knowledge of various processes within the Government project</v>
      </c>
    </row>
    <row r="48" spans="1:16" s="10" customFormat="1" ht="10.5">
      <c r="A48" s="91" t="s">
        <v>138</v>
      </c>
      <c r="B48" s="91"/>
      <c r="C48" s="92"/>
      <c r="D48" s="47">
        <f>SUM(D40:D47)</f>
        <v>0.14000000000000001</v>
      </c>
      <c r="E48" s="41"/>
      <c r="F48" s="21">
        <f>SUM(F40:F47)</f>
        <v>0</v>
      </c>
      <c r="G48" s="41"/>
      <c r="H48" s="21">
        <f>SUM(H40:H47)</f>
        <v>0</v>
      </c>
      <c r="I48" s="41"/>
      <c r="J48" s="21">
        <f>SUM(J40:J47)</f>
        <v>0</v>
      </c>
      <c r="K48" s="41"/>
      <c r="L48" s="21">
        <f>SUM(L40:L47)</f>
        <v>0</v>
      </c>
      <c r="M48" s="41"/>
      <c r="N48" s="66">
        <f>SUM(N40:N47)</f>
        <v>0</v>
      </c>
      <c r="P48" s="57" t="str">
        <f t="shared" si="0"/>
        <v>Interim total 2.1</v>
      </c>
    </row>
    <row r="49" spans="1:16" ht="21">
      <c r="A49" s="72" t="s">
        <v>69</v>
      </c>
      <c r="B49" s="98" t="s">
        <v>168</v>
      </c>
      <c r="C49" s="99"/>
      <c r="D49" s="54"/>
      <c r="E49" s="35"/>
      <c r="F49" s="30"/>
      <c r="G49" s="35"/>
      <c r="H49" s="30"/>
      <c r="I49" s="35"/>
      <c r="J49" s="30"/>
      <c r="K49" s="35"/>
      <c r="L49" s="30"/>
      <c r="M49" s="35"/>
      <c r="N49" s="68"/>
      <c r="P49" s="57" t="str">
        <f t="shared" si="0"/>
        <v>technical Adviser - Expert 1 (in accordance with ToR provisions/criteria)</v>
      </c>
    </row>
    <row r="50" spans="1:16">
      <c r="A50" s="70" t="s">
        <v>70</v>
      </c>
      <c r="B50" s="93" t="s">
        <v>169</v>
      </c>
      <c r="C50" s="94"/>
      <c r="D50" s="45">
        <v>0.02</v>
      </c>
      <c r="E50" s="24"/>
      <c r="F50" s="19">
        <f t="shared" ref="F50:H56" si="23">$D50*E50*100</f>
        <v>0</v>
      </c>
      <c r="G50" s="24"/>
      <c r="H50" s="19">
        <f t="shared" si="23"/>
        <v>0</v>
      </c>
      <c r="I50" s="24"/>
      <c r="J50" s="19">
        <f t="shared" ref="J50" si="24">$D50*I50*100</f>
        <v>0</v>
      </c>
      <c r="K50" s="24"/>
      <c r="L50" s="19">
        <f t="shared" ref="L50" si="25">$D50*K50*100</f>
        <v>0</v>
      </c>
      <c r="M50" s="24"/>
      <c r="N50" s="63">
        <f t="shared" ref="N50" si="26">$D50*M50*100</f>
        <v>0</v>
      </c>
      <c r="P50" s="12" t="str">
        <f t="shared" si="0"/>
        <v xml:space="preserve">- Qualifications- Graduation in Engineering/Agriculture engineering </v>
      </c>
    </row>
    <row r="51" spans="1:16">
      <c r="A51" s="70" t="s">
        <v>71</v>
      </c>
      <c r="B51" s="93" t="s">
        <v>170</v>
      </c>
      <c r="C51" s="94"/>
      <c r="D51" s="45">
        <v>0</v>
      </c>
      <c r="E51" s="24"/>
      <c r="F51" s="19">
        <f t="shared" si="23"/>
        <v>0</v>
      </c>
      <c r="G51" s="24"/>
      <c r="H51" s="19">
        <f t="shared" si="23"/>
        <v>0</v>
      </c>
      <c r="I51" s="24"/>
      <c r="J51" s="19">
        <f t="shared" ref="J51" si="27">$D51*I51*100</f>
        <v>0</v>
      </c>
      <c r="K51" s="24"/>
      <c r="L51" s="19">
        <f t="shared" ref="L51" si="28">$D51*K51*100</f>
        <v>0</v>
      </c>
      <c r="M51" s="24"/>
      <c r="N51" s="63">
        <f t="shared" ref="N51" si="29">$D51*M51*100</f>
        <v>0</v>
      </c>
      <c r="P51" s="12" t="str">
        <f t="shared" si="0"/>
        <v>- Language- Good business language skills in Hindi &amp; English</v>
      </c>
    </row>
    <row r="52" spans="1:16" ht="20">
      <c r="A52" s="71" t="s">
        <v>72</v>
      </c>
      <c r="B52" s="95" t="s">
        <v>171</v>
      </c>
      <c r="C52" s="96"/>
      <c r="D52" s="49">
        <v>0.03</v>
      </c>
      <c r="E52" s="24"/>
      <c r="F52" s="19">
        <f t="shared" si="23"/>
        <v>0</v>
      </c>
      <c r="G52" s="24"/>
      <c r="H52" s="19">
        <f t="shared" si="23"/>
        <v>0</v>
      </c>
      <c r="I52" s="24"/>
      <c r="J52" s="19">
        <f t="shared" ref="J52" si="30">$D52*I52*100</f>
        <v>0</v>
      </c>
      <c r="K52" s="24"/>
      <c r="L52" s="19">
        <f t="shared" ref="L52" si="31">$D52*K52*100</f>
        <v>0</v>
      </c>
      <c r="M52" s="24"/>
      <c r="N52" s="63">
        <f t="shared" ref="N52" si="32">$D52*M52*100</f>
        <v>0</v>
      </c>
      <c r="P52" s="12" t="str">
        <f t="shared" si="0"/>
        <v>- General professional experience- 10 years of professional experience in the irrigation sector</v>
      </c>
    </row>
    <row r="53" spans="1:16" ht="30">
      <c r="A53" s="70" t="s">
        <v>73</v>
      </c>
      <c r="B53" s="95" t="s">
        <v>172</v>
      </c>
      <c r="C53" s="96"/>
      <c r="D53" s="45">
        <v>0.04</v>
      </c>
      <c r="E53" s="24"/>
      <c r="F53" s="19">
        <f t="shared" si="23"/>
        <v>0</v>
      </c>
      <c r="G53" s="24"/>
      <c r="H53" s="19">
        <f t="shared" si="23"/>
        <v>0</v>
      </c>
      <c r="I53" s="24"/>
      <c r="J53" s="19">
        <f t="shared" ref="J53" si="33">$D53*I53*100</f>
        <v>0</v>
      </c>
      <c r="K53" s="24"/>
      <c r="L53" s="19">
        <f t="shared" ref="L53" si="34">$D53*K53*100</f>
        <v>0</v>
      </c>
      <c r="M53" s="24"/>
      <c r="N53" s="63">
        <f t="shared" ref="N53" si="35">$D53*M53*100</f>
        <v>0</v>
      </c>
      <c r="P53" s="12" t="str">
        <f t="shared" si="0"/>
        <v>- Specific professional experience- 6 years in designing/integrating/manufacturing of water pumps /irrigation systems</v>
      </c>
    </row>
    <row r="54" spans="1:16" ht="20">
      <c r="A54" s="70" t="s">
        <v>74</v>
      </c>
      <c r="B54" s="93" t="s">
        <v>173</v>
      </c>
      <c r="C54" s="94"/>
      <c r="D54" s="45">
        <v>0</v>
      </c>
      <c r="E54" s="24"/>
      <c r="F54" s="19">
        <f t="shared" si="23"/>
        <v>0</v>
      </c>
      <c r="G54" s="24"/>
      <c r="H54" s="19">
        <f t="shared" si="23"/>
        <v>0</v>
      </c>
      <c r="I54" s="24"/>
      <c r="J54" s="19">
        <f t="shared" ref="J54" si="36">$D54*I54*100</f>
        <v>0</v>
      </c>
      <c r="K54" s="24"/>
      <c r="L54" s="19">
        <f t="shared" ref="L54" si="37">$D54*K54*100</f>
        <v>0</v>
      </c>
      <c r="M54" s="24"/>
      <c r="N54" s="63">
        <f t="shared" ref="N54" si="38">$D54*M54*100</f>
        <v>0</v>
      </c>
      <c r="P54" s="12" t="str">
        <f t="shared" si="0"/>
        <v>- Leadership/management experience: 2 years of management/leadership experience</v>
      </c>
    </row>
    <row r="55" spans="1:16">
      <c r="A55" s="70" t="s">
        <v>75</v>
      </c>
      <c r="B55" s="95" t="s">
        <v>174</v>
      </c>
      <c r="C55" s="96"/>
      <c r="D55" s="45">
        <v>0</v>
      </c>
      <c r="E55" s="24"/>
      <c r="F55" s="19">
        <f t="shared" si="23"/>
        <v>0</v>
      </c>
      <c r="G55" s="24"/>
      <c r="H55" s="19">
        <f t="shared" si="23"/>
        <v>0</v>
      </c>
      <c r="I55" s="24"/>
      <c r="J55" s="19">
        <f t="shared" ref="J55" si="39">$D55*I55*100</f>
        <v>0</v>
      </c>
      <c r="K55" s="24"/>
      <c r="L55" s="19">
        <f t="shared" ref="L55" si="40">$D55*K55*100</f>
        <v>0</v>
      </c>
      <c r="M55" s="24"/>
      <c r="N55" s="63">
        <f t="shared" ref="N55" si="41">$D55*M55*100</f>
        <v>0</v>
      </c>
      <c r="P55" s="12" t="str">
        <f t="shared" si="0"/>
        <v>- Regional experience-</v>
      </c>
    </row>
    <row r="56" spans="1:16">
      <c r="A56" s="70" t="s">
        <v>76</v>
      </c>
      <c r="B56" s="102" t="s">
        <v>136</v>
      </c>
      <c r="C56" s="103"/>
      <c r="D56" s="45">
        <v>0</v>
      </c>
      <c r="E56" s="24"/>
      <c r="F56" s="19">
        <f t="shared" si="23"/>
        <v>0</v>
      </c>
      <c r="G56" s="24"/>
      <c r="H56" s="19">
        <f t="shared" si="23"/>
        <v>0</v>
      </c>
      <c r="I56" s="24"/>
      <c r="J56" s="19">
        <f t="shared" ref="J56" si="42">$D56*I56*100</f>
        <v>0</v>
      </c>
      <c r="K56" s="24"/>
      <c r="L56" s="19">
        <f t="shared" ref="L56" si="43">$D56*K56*100</f>
        <v>0</v>
      </c>
      <c r="M56" s="24"/>
      <c r="N56" s="63">
        <f t="shared" ref="N56" si="44">$D56*M56*100</f>
        <v>0</v>
      </c>
      <c r="P56" s="12" t="str">
        <f t="shared" si="0"/>
        <v>- Development cooperation experience</v>
      </c>
    </row>
    <row r="57" spans="1:16" ht="30">
      <c r="A57" s="70" t="s">
        <v>77</v>
      </c>
      <c r="B57" s="100" t="s">
        <v>175</v>
      </c>
      <c r="C57" s="101"/>
      <c r="D57" s="49">
        <v>0.02</v>
      </c>
      <c r="E57" s="36"/>
      <c r="F57" s="20">
        <f>$D57*E57*100</f>
        <v>0</v>
      </c>
      <c r="G57" s="36"/>
      <c r="H57" s="20">
        <f>$D57*G57*100</f>
        <v>0</v>
      </c>
      <c r="I57" s="36"/>
      <c r="J57" s="20">
        <f>$D57*I57*100</f>
        <v>0</v>
      </c>
      <c r="K57" s="36"/>
      <c r="L57" s="20">
        <f>$D57*K57*100</f>
        <v>0</v>
      </c>
      <c r="M57" s="36"/>
      <c r="N57" s="65">
        <f>$D57*M57*100</f>
        <v>0</v>
      </c>
      <c r="P57" s="12" t="str">
        <f t="shared" si="0"/>
        <v xml:space="preserve">- Other: 
'- Experience in the solar water pumps is an added advantage.
</v>
      </c>
    </row>
    <row r="58" spans="1:16" ht="10.5" outlineLevel="1">
      <c r="A58" s="91" t="s">
        <v>139</v>
      </c>
      <c r="B58" s="91"/>
      <c r="C58" s="92"/>
      <c r="D58" s="47">
        <f>SUM(D50:D57)</f>
        <v>0.11</v>
      </c>
      <c r="E58" s="41"/>
      <c r="F58" s="21">
        <f>SUM(F50:F57)</f>
        <v>0</v>
      </c>
      <c r="G58" s="41"/>
      <c r="H58" s="21">
        <f>SUM(H50:H57)</f>
        <v>0</v>
      </c>
      <c r="I58" s="41"/>
      <c r="J58" s="21">
        <f>SUM(J50:J57)</f>
        <v>0</v>
      </c>
      <c r="K58" s="41"/>
      <c r="L58" s="21">
        <f>SUM(L50:L57)</f>
        <v>0</v>
      </c>
      <c r="M58" s="41"/>
      <c r="N58" s="66">
        <f>SUM(N50:N57)</f>
        <v>0</v>
      </c>
      <c r="P58" s="57" t="str">
        <f t="shared" si="0"/>
        <v>Interim total 2.2</v>
      </c>
    </row>
    <row r="59" spans="1:16" ht="21">
      <c r="A59" s="72" t="s">
        <v>16</v>
      </c>
      <c r="B59" s="98" t="s">
        <v>176</v>
      </c>
      <c r="C59" s="99"/>
      <c r="D59" s="54"/>
      <c r="E59" s="35"/>
      <c r="F59" s="30"/>
      <c r="G59" s="35"/>
      <c r="H59" s="30"/>
      <c r="I59" s="35"/>
      <c r="J59" s="30"/>
      <c r="K59" s="35"/>
      <c r="L59" s="30"/>
      <c r="M59" s="35"/>
      <c r="N59" s="68"/>
      <c r="P59" s="57" t="str">
        <f t="shared" si="0"/>
        <v>Project Coordinator - Expert 2 (in accordance with ToR provisions/criteria)</v>
      </c>
    </row>
    <row r="60" spans="1:16" ht="20">
      <c r="A60" s="70" t="s">
        <v>35</v>
      </c>
      <c r="B60" s="93" t="s">
        <v>177</v>
      </c>
      <c r="C60" s="94"/>
      <c r="D60" s="45">
        <v>0.01</v>
      </c>
      <c r="E60" s="24"/>
      <c r="F60" s="19">
        <f t="shared" ref="F60:H66" si="45">$D60*E60*100</f>
        <v>0</v>
      </c>
      <c r="G60" s="24"/>
      <c r="H60" s="19">
        <f t="shared" si="45"/>
        <v>0</v>
      </c>
      <c r="I60" s="24"/>
      <c r="J60" s="19">
        <f t="shared" ref="J60" si="46">$D60*I60*100</f>
        <v>0</v>
      </c>
      <c r="K60" s="24"/>
      <c r="L60" s="19">
        <f t="shared" ref="L60" si="47">$D60*K60*100</f>
        <v>0</v>
      </c>
      <c r="M60" s="24"/>
      <c r="N60" s="63">
        <f t="shared" ref="N60" si="48">$D60*M60*100</f>
        <v>0</v>
      </c>
      <c r="P60" s="12" t="str">
        <f t="shared" si="0"/>
        <v>- Qualifications- Post graduation in agriculture/Engineering/water resources management/rural management/management</v>
      </c>
    </row>
    <row r="61" spans="1:16">
      <c r="A61" s="70" t="s">
        <v>28</v>
      </c>
      <c r="B61" s="93" t="s">
        <v>164</v>
      </c>
      <c r="C61" s="94"/>
      <c r="D61" s="45">
        <v>0.02</v>
      </c>
      <c r="E61" s="24"/>
      <c r="F61" s="19">
        <f t="shared" si="45"/>
        <v>0</v>
      </c>
      <c r="G61" s="24"/>
      <c r="H61" s="19">
        <f t="shared" si="45"/>
        <v>0</v>
      </c>
      <c r="I61" s="24"/>
      <c r="J61" s="19">
        <f t="shared" ref="J61" si="49">$D61*I61*100</f>
        <v>0</v>
      </c>
      <c r="K61" s="24"/>
      <c r="L61" s="19">
        <f t="shared" ref="L61" si="50">$D61*K61*100</f>
        <v>0</v>
      </c>
      <c r="M61" s="24"/>
      <c r="N61" s="63">
        <f t="shared" ref="N61" si="51">$D61*M61*100</f>
        <v>0</v>
      </c>
      <c r="P61" s="12" t="str">
        <f t="shared" si="0"/>
        <v>- Language -Good business language skills in Hindi and English</v>
      </c>
    </row>
    <row r="62" spans="1:16" ht="20">
      <c r="A62" s="71" t="s">
        <v>29</v>
      </c>
      <c r="B62" s="95" t="s">
        <v>178</v>
      </c>
      <c r="C62" s="96"/>
      <c r="D62" s="49">
        <v>0.03</v>
      </c>
      <c r="E62" s="24"/>
      <c r="F62" s="19">
        <f t="shared" si="45"/>
        <v>0</v>
      </c>
      <c r="G62" s="24"/>
      <c r="H62" s="19">
        <f t="shared" si="45"/>
        <v>0</v>
      </c>
      <c r="I62" s="24"/>
      <c r="J62" s="19">
        <f t="shared" ref="J62" si="52">$D62*I62*100</f>
        <v>0</v>
      </c>
      <c r="K62" s="24"/>
      <c r="L62" s="19">
        <f t="shared" ref="L62" si="53">$D62*K62*100</f>
        <v>0</v>
      </c>
      <c r="M62" s="24"/>
      <c r="N62" s="63">
        <f t="shared" ref="N62" si="54">$D62*M62*100</f>
        <v>0</v>
      </c>
      <c r="P62" s="12" t="str">
        <f t="shared" si="0"/>
        <v>- General professional experience- 8 years of professional experience in project management</v>
      </c>
    </row>
    <row r="63" spans="1:16" ht="30">
      <c r="A63" s="70" t="s">
        <v>30</v>
      </c>
      <c r="B63" s="95" t="s">
        <v>179</v>
      </c>
      <c r="C63" s="96"/>
      <c r="D63" s="45">
        <v>0.04</v>
      </c>
      <c r="E63" s="24"/>
      <c r="F63" s="19">
        <f t="shared" si="45"/>
        <v>0</v>
      </c>
      <c r="G63" s="24"/>
      <c r="H63" s="19">
        <f t="shared" si="45"/>
        <v>0</v>
      </c>
      <c r="I63" s="24"/>
      <c r="J63" s="19">
        <f t="shared" ref="J63" si="55">$D63*I63*100</f>
        <v>0</v>
      </c>
      <c r="K63" s="24"/>
      <c r="L63" s="19">
        <f t="shared" ref="L63" si="56">$D63*K63*100</f>
        <v>0</v>
      </c>
      <c r="M63" s="24"/>
      <c r="N63" s="63">
        <f t="shared" ref="N63" si="57">$D63*M63*100</f>
        <v>0</v>
      </c>
      <c r="P63" s="12" t="str">
        <f t="shared" si="0"/>
        <v xml:space="preserve">- Specific professional experience- Minimum 3 years’ experience in working with state government departments in rural livelihood/agriculture/energy / agriculture and allied </v>
      </c>
    </row>
    <row r="64" spans="1:16">
      <c r="A64" s="70" t="s">
        <v>31</v>
      </c>
      <c r="B64" s="93" t="s">
        <v>134</v>
      </c>
      <c r="C64" s="94"/>
      <c r="D64" s="45">
        <v>0.02</v>
      </c>
      <c r="E64" s="24"/>
      <c r="F64" s="19">
        <f t="shared" si="45"/>
        <v>0</v>
      </c>
      <c r="G64" s="24"/>
      <c r="H64" s="19">
        <f t="shared" si="45"/>
        <v>0</v>
      </c>
      <c r="I64" s="24"/>
      <c r="J64" s="19">
        <f t="shared" ref="J64" si="58">$D64*I64*100</f>
        <v>0</v>
      </c>
      <c r="K64" s="24"/>
      <c r="L64" s="19">
        <f t="shared" ref="L64" si="59">$D64*K64*100</f>
        <v>0</v>
      </c>
      <c r="M64" s="24"/>
      <c r="N64" s="63">
        <f t="shared" ref="N64" si="60">$D64*M64*100</f>
        <v>0</v>
      </c>
      <c r="P64" s="12" t="str">
        <f t="shared" si="0"/>
        <v>- Leadership/management experience</v>
      </c>
    </row>
    <row r="65" spans="1:16">
      <c r="A65" s="70" t="s">
        <v>32</v>
      </c>
      <c r="B65" s="95" t="s">
        <v>135</v>
      </c>
      <c r="C65" s="96"/>
      <c r="D65" s="45">
        <v>0.02</v>
      </c>
      <c r="E65" s="24"/>
      <c r="F65" s="19">
        <f t="shared" si="45"/>
        <v>0</v>
      </c>
      <c r="G65" s="24"/>
      <c r="H65" s="19">
        <f t="shared" si="45"/>
        <v>0</v>
      </c>
      <c r="I65" s="24"/>
      <c r="J65" s="19">
        <f t="shared" ref="J65" si="61">$D65*I65*100</f>
        <v>0</v>
      </c>
      <c r="K65" s="24"/>
      <c r="L65" s="19">
        <f t="shared" ref="L65" si="62">$D65*K65*100</f>
        <v>0</v>
      </c>
      <c r="M65" s="24"/>
      <c r="N65" s="63">
        <f t="shared" ref="N65" si="63">$D65*M65*100</f>
        <v>0</v>
      </c>
      <c r="P65" s="12" t="str">
        <f t="shared" si="0"/>
        <v>- Regional experience</v>
      </c>
    </row>
    <row r="66" spans="1:16">
      <c r="A66" s="70" t="s">
        <v>33</v>
      </c>
      <c r="B66" s="102" t="s">
        <v>136</v>
      </c>
      <c r="C66" s="103"/>
      <c r="D66" s="45">
        <v>0</v>
      </c>
      <c r="E66" s="24"/>
      <c r="F66" s="19">
        <f t="shared" si="45"/>
        <v>0</v>
      </c>
      <c r="G66" s="24"/>
      <c r="H66" s="19">
        <f t="shared" si="45"/>
        <v>0</v>
      </c>
      <c r="I66" s="24"/>
      <c r="J66" s="19">
        <f t="shared" ref="J66" si="64">$D66*I66*100</f>
        <v>0</v>
      </c>
      <c r="K66" s="24"/>
      <c r="L66" s="19">
        <f t="shared" ref="L66" si="65">$D66*K66*100</f>
        <v>0</v>
      </c>
      <c r="M66" s="24"/>
      <c r="N66" s="63">
        <f t="shared" ref="N66" si="66">$D66*M66*100</f>
        <v>0</v>
      </c>
      <c r="P66" s="12" t="str">
        <f t="shared" si="0"/>
        <v>- Development cooperation experience</v>
      </c>
    </row>
    <row r="67" spans="1:16" ht="20">
      <c r="A67" s="70" t="s">
        <v>34</v>
      </c>
      <c r="B67" s="100" t="s">
        <v>180</v>
      </c>
      <c r="C67" s="101"/>
      <c r="D67" s="49">
        <v>0.02</v>
      </c>
      <c r="E67" s="36"/>
      <c r="F67" s="20">
        <f>$D67*E67*100</f>
        <v>0</v>
      </c>
      <c r="G67" s="36"/>
      <c r="H67" s="20">
        <f>$D67*G67*100</f>
        <v>0</v>
      </c>
      <c r="I67" s="36"/>
      <c r="J67" s="20">
        <f>$D67*I67*100</f>
        <v>0</v>
      </c>
      <c r="K67" s="36"/>
      <c r="L67" s="20">
        <f>$D67*K67*100</f>
        <v>0</v>
      </c>
      <c r="M67" s="36"/>
      <c r="N67" s="65">
        <f>$D67*M67*100</f>
        <v>0</v>
      </c>
      <c r="P67" s="12" t="str">
        <f t="shared" si="0"/>
        <v>- Other- . 
-Experience in the solar pumps is an added advantage.</v>
      </c>
    </row>
    <row r="68" spans="1:16" ht="10.5" outlineLevel="1">
      <c r="A68" s="91" t="s">
        <v>140</v>
      </c>
      <c r="B68" s="91"/>
      <c r="C68" s="92"/>
      <c r="D68" s="47">
        <f>SUM(D60:D67)</f>
        <v>0.16</v>
      </c>
      <c r="E68" s="41"/>
      <c r="F68" s="21">
        <f>SUM(F60:F67)</f>
        <v>0</v>
      </c>
      <c r="G68" s="41"/>
      <c r="H68" s="21">
        <f>SUM(H60:H67)</f>
        <v>0</v>
      </c>
      <c r="I68" s="41"/>
      <c r="J68" s="21">
        <f>SUM(J60:J67)</f>
        <v>0</v>
      </c>
      <c r="K68" s="41"/>
      <c r="L68" s="21">
        <f>SUM(L60:L67)</f>
        <v>0</v>
      </c>
      <c r="M68" s="41"/>
      <c r="N68" s="66">
        <f>SUM(N60:N67)</f>
        <v>0</v>
      </c>
      <c r="P68" s="57" t="str">
        <f t="shared" si="0"/>
        <v>Interim total 2.3</v>
      </c>
    </row>
    <row r="69" spans="1:16" ht="21">
      <c r="A69" s="72" t="s">
        <v>17</v>
      </c>
      <c r="B69" s="98" t="s">
        <v>181</v>
      </c>
      <c r="C69" s="99"/>
      <c r="D69" s="54"/>
      <c r="E69" s="35"/>
      <c r="F69" s="30"/>
      <c r="G69" s="35"/>
      <c r="H69" s="30"/>
      <c r="I69" s="35"/>
      <c r="J69" s="30"/>
      <c r="K69" s="35"/>
      <c r="L69" s="30"/>
      <c r="M69" s="35"/>
      <c r="N69" s="68"/>
      <c r="P69" s="57" t="str">
        <f t="shared" si="0"/>
        <v>Assistant project coordinator- Expert 3 (in accordance with ToR provisions/criteria)</v>
      </c>
    </row>
    <row r="70" spans="1:16" ht="20">
      <c r="A70" s="70" t="s">
        <v>27</v>
      </c>
      <c r="B70" s="93" t="s">
        <v>177</v>
      </c>
      <c r="C70" s="94"/>
      <c r="D70" s="45">
        <v>0.02</v>
      </c>
      <c r="E70" s="24"/>
      <c r="F70" s="19">
        <f t="shared" ref="F70:H76" si="67">$D70*E70*100</f>
        <v>0</v>
      </c>
      <c r="G70" s="24"/>
      <c r="H70" s="19">
        <f t="shared" si="67"/>
        <v>0</v>
      </c>
      <c r="I70" s="24"/>
      <c r="J70" s="19">
        <f t="shared" ref="J70" si="68">$D70*I70*100</f>
        <v>0</v>
      </c>
      <c r="K70" s="24"/>
      <c r="L70" s="19">
        <f t="shared" ref="L70" si="69">$D70*K70*100</f>
        <v>0</v>
      </c>
      <c r="M70" s="24"/>
      <c r="N70" s="63">
        <f t="shared" ref="N70" si="70">$D70*M70*100</f>
        <v>0</v>
      </c>
      <c r="P70" s="12" t="str">
        <f t="shared" si="0"/>
        <v>- Qualifications- Post graduation in agriculture/Engineering/water resources management/rural management/management</v>
      </c>
    </row>
    <row r="71" spans="1:16" ht="24" customHeight="1">
      <c r="A71" s="70" t="s">
        <v>36</v>
      </c>
      <c r="B71" s="93" t="s">
        <v>182</v>
      </c>
      <c r="C71" s="94"/>
      <c r="D71" s="45">
        <v>0</v>
      </c>
      <c r="E71" s="24"/>
      <c r="F71" s="19">
        <f t="shared" si="67"/>
        <v>0</v>
      </c>
      <c r="G71" s="24"/>
      <c r="H71" s="19">
        <f t="shared" si="67"/>
        <v>0</v>
      </c>
      <c r="I71" s="24"/>
      <c r="J71" s="19">
        <f t="shared" ref="J71" si="71">$D71*I71*100</f>
        <v>0</v>
      </c>
      <c r="K71" s="24"/>
      <c r="L71" s="19">
        <f t="shared" ref="L71" si="72">$D71*K71*100</f>
        <v>0</v>
      </c>
      <c r="M71" s="24"/>
      <c r="N71" s="63">
        <f t="shared" ref="N71" si="73">$D71*M71*100</f>
        <v>0</v>
      </c>
      <c r="P71" s="12" t="str">
        <f t="shared" si="0"/>
        <v>- Language- Good business language skills in English,Hindi and one regional language of project states</v>
      </c>
    </row>
    <row r="72" spans="1:16" ht="20">
      <c r="A72" s="70" t="s">
        <v>37</v>
      </c>
      <c r="B72" s="95" t="s">
        <v>211</v>
      </c>
      <c r="C72" s="96"/>
      <c r="D72" s="49">
        <v>0.02</v>
      </c>
      <c r="E72" s="24"/>
      <c r="F72" s="19">
        <f t="shared" si="67"/>
        <v>0</v>
      </c>
      <c r="G72" s="24"/>
      <c r="H72" s="19">
        <f t="shared" si="67"/>
        <v>0</v>
      </c>
      <c r="I72" s="24"/>
      <c r="J72" s="19">
        <f t="shared" ref="J72" si="74">$D72*I72*100</f>
        <v>0</v>
      </c>
      <c r="K72" s="24"/>
      <c r="L72" s="19">
        <f t="shared" ref="L72" si="75">$D72*K72*100</f>
        <v>0</v>
      </c>
      <c r="M72" s="24"/>
      <c r="N72" s="63">
        <f t="shared" ref="N72" si="76">$D72*M72*100</f>
        <v>0</v>
      </c>
      <c r="P72" s="12" t="str">
        <f t="shared" si="0"/>
        <v xml:space="preserve">- General professional experience- 5 years of professional experience in project management </v>
      </c>
    </row>
    <row r="73" spans="1:16" ht="30" customHeight="1">
      <c r="A73" s="70" t="s">
        <v>38</v>
      </c>
      <c r="B73" s="95" t="s">
        <v>183</v>
      </c>
      <c r="C73" s="96"/>
      <c r="D73" s="45">
        <v>0.03</v>
      </c>
      <c r="E73" s="24"/>
      <c r="F73" s="19">
        <f t="shared" si="67"/>
        <v>0</v>
      </c>
      <c r="G73" s="24"/>
      <c r="H73" s="19">
        <f t="shared" si="67"/>
        <v>0</v>
      </c>
      <c r="I73" s="24"/>
      <c r="J73" s="19">
        <f t="shared" ref="J73" si="77">$D73*I73*100</f>
        <v>0</v>
      </c>
      <c r="K73" s="24"/>
      <c r="L73" s="19">
        <f t="shared" ref="L73" si="78">$D73*K73*100</f>
        <v>0</v>
      </c>
      <c r="M73" s="24"/>
      <c r="N73" s="63">
        <f t="shared" ref="N73" si="79">$D73*M73*100</f>
        <v>0</v>
      </c>
      <c r="P73" s="12" t="str">
        <f t="shared" si="0"/>
        <v xml:space="preserve">- Specific professional experience- Minimum 2 years’ experience in working with state government departments in rural livelihood/energy / agriculture and allied </v>
      </c>
    </row>
    <row r="74" spans="1:16">
      <c r="A74" s="70" t="s">
        <v>39</v>
      </c>
      <c r="B74" s="93" t="s">
        <v>134</v>
      </c>
      <c r="C74" s="94"/>
      <c r="D74" s="45">
        <v>0</v>
      </c>
      <c r="E74" s="24"/>
      <c r="F74" s="19">
        <f t="shared" si="67"/>
        <v>0</v>
      </c>
      <c r="G74" s="24"/>
      <c r="H74" s="19">
        <f t="shared" si="67"/>
        <v>0</v>
      </c>
      <c r="I74" s="24"/>
      <c r="J74" s="19">
        <f t="shared" ref="J74" si="80">$D74*I74*100</f>
        <v>0</v>
      </c>
      <c r="K74" s="24"/>
      <c r="L74" s="19">
        <f t="shared" ref="L74" si="81">$D74*K74*100</f>
        <v>0</v>
      </c>
      <c r="M74" s="24"/>
      <c r="N74" s="63">
        <f t="shared" ref="N74" si="82">$D74*M74*100</f>
        <v>0</v>
      </c>
      <c r="P74" s="12" t="str">
        <f t="shared" si="0"/>
        <v>- Leadership/management experience</v>
      </c>
    </row>
    <row r="75" spans="1:16">
      <c r="A75" s="70" t="s">
        <v>40</v>
      </c>
      <c r="B75" s="95" t="s">
        <v>135</v>
      </c>
      <c r="C75" s="96"/>
      <c r="D75" s="45">
        <v>0.01</v>
      </c>
      <c r="E75" s="24"/>
      <c r="F75" s="19">
        <f t="shared" si="67"/>
        <v>0</v>
      </c>
      <c r="G75" s="24"/>
      <c r="H75" s="19">
        <f t="shared" si="67"/>
        <v>0</v>
      </c>
      <c r="I75" s="24"/>
      <c r="J75" s="19">
        <f t="shared" ref="J75" si="83">$D75*I75*100</f>
        <v>0</v>
      </c>
      <c r="K75" s="24"/>
      <c r="L75" s="19">
        <f t="shared" ref="L75" si="84">$D75*K75*100</f>
        <v>0</v>
      </c>
      <c r="M75" s="24"/>
      <c r="N75" s="63">
        <f t="shared" ref="N75" si="85">$D75*M75*100</f>
        <v>0</v>
      </c>
      <c r="P75" s="12" t="str">
        <f t="shared" ref="P75:P78" si="86">IF(ISBLANK(B75),A75,B75)</f>
        <v>- Regional experience</v>
      </c>
    </row>
    <row r="76" spans="1:16">
      <c r="A76" s="70" t="s">
        <v>41</v>
      </c>
      <c r="B76" s="102" t="s">
        <v>136</v>
      </c>
      <c r="C76" s="103"/>
      <c r="D76" s="45">
        <v>0</v>
      </c>
      <c r="E76" s="24"/>
      <c r="F76" s="19">
        <f t="shared" si="67"/>
        <v>0</v>
      </c>
      <c r="G76" s="24"/>
      <c r="H76" s="19">
        <f t="shared" si="67"/>
        <v>0</v>
      </c>
      <c r="I76" s="24"/>
      <c r="J76" s="19">
        <f t="shared" ref="J76" si="87">$D76*I76*100</f>
        <v>0</v>
      </c>
      <c r="K76" s="24"/>
      <c r="L76" s="19">
        <f t="shared" ref="L76" si="88">$D76*K76*100</f>
        <v>0</v>
      </c>
      <c r="M76" s="24"/>
      <c r="N76" s="63">
        <f t="shared" ref="N76" si="89">$D76*M76*100</f>
        <v>0</v>
      </c>
      <c r="P76" s="12" t="str">
        <f t="shared" si="86"/>
        <v>- Development cooperation experience</v>
      </c>
    </row>
    <row r="77" spans="1:16" ht="20">
      <c r="A77" s="70" t="s">
        <v>42</v>
      </c>
      <c r="B77" s="100" t="s">
        <v>184</v>
      </c>
      <c r="C77" s="101"/>
      <c r="D77" s="49">
        <v>0.02</v>
      </c>
      <c r="E77" s="36"/>
      <c r="F77" s="20">
        <f>$D77*E77*100</f>
        <v>0</v>
      </c>
      <c r="G77" s="36"/>
      <c r="H77" s="20">
        <f>$D77*G77*100</f>
        <v>0</v>
      </c>
      <c r="I77" s="36"/>
      <c r="J77" s="20">
        <f>$D77*I77*100</f>
        <v>0</v>
      </c>
      <c r="K77" s="36"/>
      <c r="L77" s="20">
        <f>$D77*K77*100</f>
        <v>0</v>
      </c>
      <c r="M77" s="36"/>
      <c r="N77" s="65">
        <f>$D77*M77*100</f>
        <v>0</v>
      </c>
      <c r="P77" s="12" t="str">
        <f t="shared" si="86"/>
        <v xml:space="preserve">- Other- Experience in solar water pumps
 </v>
      </c>
    </row>
    <row r="78" spans="1:16" ht="10.5" outlineLevel="1">
      <c r="A78" s="91" t="s">
        <v>141</v>
      </c>
      <c r="B78" s="91"/>
      <c r="C78" s="92"/>
      <c r="D78" s="47">
        <f>SUM(D70:D77)</f>
        <v>0.1</v>
      </c>
      <c r="E78" s="41"/>
      <c r="F78" s="21">
        <f>SUM(F70:F77)</f>
        <v>0</v>
      </c>
      <c r="G78" s="41"/>
      <c r="H78" s="21">
        <f>SUM(H70:H77)</f>
        <v>0</v>
      </c>
      <c r="I78" s="41"/>
      <c r="J78" s="21">
        <f>SUM(J70:J77)</f>
        <v>0</v>
      </c>
      <c r="K78" s="41"/>
      <c r="L78" s="21">
        <f>SUM(L70:L77)</f>
        <v>0</v>
      </c>
      <c r="M78" s="41"/>
      <c r="N78" s="66">
        <f>SUM(N70:N77)</f>
        <v>0</v>
      </c>
      <c r="P78" s="57" t="str">
        <f t="shared" si="86"/>
        <v>Interim total 2.4</v>
      </c>
    </row>
    <row r="79" spans="1:16" ht="10.5" outlineLevel="1">
      <c r="A79" s="72" t="s">
        <v>25</v>
      </c>
      <c r="B79" s="98" t="s">
        <v>165</v>
      </c>
      <c r="C79" s="99"/>
      <c r="D79" s="54"/>
      <c r="E79" s="35"/>
      <c r="F79" s="30"/>
      <c r="G79" s="35"/>
      <c r="H79" s="30"/>
      <c r="I79" s="35"/>
      <c r="J79" s="30"/>
      <c r="K79" s="35"/>
      <c r="L79" s="30"/>
      <c r="M79" s="35"/>
      <c r="N79" s="68"/>
      <c r="P79" s="57"/>
    </row>
    <row r="80" spans="1:16" ht="23.5" customHeight="1" outlineLevel="1">
      <c r="A80" s="70" t="s">
        <v>43</v>
      </c>
      <c r="B80" s="93" t="s">
        <v>185</v>
      </c>
      <c r="C80" s="94"/>
      <c r="D80" s="45">
        <v>0.02</v>
      </c>
      <c r="E80" s="24"/>
      <c r="F80" s="19">
        <f t="shared" ref="F80:F86" si="90">$D80*E80*100</f>
        <v>0</v>
      </c>
      <c r="G80" s="24"/>
      <c r="H80" s="19">
        <f t="shared" ref="H80:H86" si="91">$D80*G80*100</f>
        <v>0</v>
      </c>
      <c r="I80" s="24"/>
      <c r="J80" s="19">
        <f t="shared" ref="J80:J86" si="92">$D80*I80*100</f>
        <v>0</v>
      </c>
      <c r="K80" s="24"/>
      <c r="L80" s="19">
        <f t="shared" ref="L80:L86" si="93">$D80*K80*100</f>
        <v>0</v>
      </c>
      <c r="M80" s="24"/>
      <c r="N80" s="63">
        <f t="shared" ref="N80:N86" si="94">$D80*M80*100</f>
        <v>0</v>
      </c>
      <c r="P80" s="57"/>
    </row>
    <row r="81" spans="1:16" ht="10.5" outlineLevel="1">
      <c r="A81" s="70" t="s">
        <v>44</v>
      </c>
      <c r="B81" s="93" t="s">
        <v>210</v>
      </c>
      <c r="C81" s="94"/>
      <c r="D81" s="45">
        <v>0.01</v>
      </c>
      <c r="E81" s="24"/>
      <c r="F81" s="19">
        <f t="shared" si="90"/>
        <v>0</v>
      </c>
      <c r="G81" s="24"/>
      <c r="H81" s="19">
        <f t="shared" si="91"/>
        <v>0</v>
      </c>
      <c r="I81" s="24"/>
      <c r="J81" s="19">
        <f t="shared" si="92"/>
        <v>0</v>
      </c>
      <c r="K81" s="24"/>
      <c r="L81" s="19">
        <f t="shared" si="93"/>
        <v>0</v>
      </c>
      <c r="M81" s="24"/>
      <c r="N81" s="63">
        <f t="shared" si="94"/>
        <v>0</v>
      </c>
      <c r="P81" s="57"/>
    </row>
    <row r="82" spans="1:16" ht="21" customHeight="1" outlineLevel="1">
      <c r="A82" s="70" t="s">
        <v>45</v>
      </c>
      <c r="B82" s="95" t="s">
        <v>186</v>
      </c>
      <c r="C82" s="96"/>
      <c r="D82" s="49">
        <v>0.02</v>
      </c>
      <c r="E82" s="24"/>
      <c r="F82" s="19">
        <f t="shared" si="90"/>
        <v>0</v>
      </c>
      <c r="G82" s="24"/>
      <c r="H82" s="19">
        <f t="shared" si="91"/>
        <v>0</v>
      </c>
      <c r="I82" s="24"/>
      <c r="J82" s="19">
        <f t="shared" si="92"/>
        <v>0</v>
      </c>
      <c r="K82" s="24"/>
      <c r="L82" s="19">
        <f t="shared" si="93"/>
        <v>0</v>
      </c>
      <c r="M82" s="24"/>
      <c r="N82" s="63">
        <f t="shared" si="94"/>
        <v>0</v>
      </c>
      <c r="P82" s="57"/>
    </row>
    <row r="83" spans="1:16" ht="19" customHeight="1" outlineLevel="1">
      <c r="A83" s="70" t="s">
        <v>46</v>
      </c>
      <c r="B83" s="95" t="s">
        <v>187</v>
      </c>
      <c r="C83" s="96"/>
      <c r="D83" s="45">
        <v>0.02</v>
      </c>
      <c r="E83" s="24"/>
      <c r="F83" s="19">
        <f t="shared" si="90"/>
        <v>0</v>
      </c>
      <c r="G83" s="24"/>
      <c r="H83" s="19">
        <f t="shared" si="91"/>
        <v>0</v>
      </c>
      <c r="I83" s="24"/>
      <c r="J83" s="19">
        <f t="shared" si="92"/>
        <v>0</v>
      </c>
      <c r="K83" s="24"/>
      <c r="L83" s="19">
        <f t="shared" si="93"/>
        <v>0</v>
      </c>
      <c r="M83" s="24"/>
      <c r="N83" s="63">
        <f t="shared" si="94"/>
        <v>0</v>
      </c>
      <c r="P83" s="57"/>
    </row>
    <row r="84" spans="1:16" ht="10.5" outlineLevel="1">
      <c r="A84" s="70" t="s">
        <v>47</v>
      </c>
      <c r="B84" s="93" t="s">
        <v>134</v>
      </c>
      <c r="C84" s="94"/>
      <c r="D84" s="45">
        <v>0</v>
      </c>
      <c r="E84" s="24"/>
      <c r="F84" s="19">
        <f t="shared" si="90"/>
        <v>0</v>
      </c>
      <c r="G84" s="24"/>
      <c r="H84" s="19">
        <f t="shared" si="91"/>
        <v>0</v>
      </c>
      <c r="I84" s="24"/>
      <c r="J84" s="19">
        <f t="shared" si="92"/>
        <v>0</v>
      </c>
      <c r="K84" s="24"/>
      <c r="L84" s="19">
        <f t="shared" si="93"/>
        <v>0</v>
      </c>
      <c r="M84" s="24"/>
      <c r="N84" s="63">
        <f t="shared" si="94"/>
        <v>0</v>
      </c>
      <c r="P84" s="57"/>
    </row>
    <row r="85" spans="1:16" ht="10.5" outlineLevel="1">
      <c r="A85" s="70" t="s">
        <v>48</v>
      </c>
      <c r="B85" s="95" t="s">
        <v>135</v>
      </c>
      <c r="C85" s="96"/>
      <c r="D85" s="45">
        <v>0</v>
      </c>
      <c r="E85" s="24"/>
      <c r="F85" s="19">
        <f t="shared" si="90"/>
        <v>0</v>
      </c>
      <c r="G85" s="24"/>
      <c r="H85" s="19">
        <f t="shared" si="91"/>
        <v>0</v>
      </c>
      <c r="I85" s="24"/>
      <c r="J85" s="19">
        <f t="shared" si="92"/>
        <v>0</v>
      </c>
      <c r="K85" s="24"/>
      <c r="L85" s="19">
        <f t="shared" si="93"/>
        <v>0</v>
      </c>
      <c r="M85" s="24"/>
      <c r="N85" s="63">
        <f t="shared" si="94"/>
        <v>0</v>
      </c>
      <c r="P85" s="57"/>
    </row>
    <row r="86" spans="1:16" ht="10.5" outlineLevel="1">
      <c r="A86" s="70" t="s">
        <v>49</v>
      </c>
      <c r="B86" s="102" t="s">
        <v>136</v>
      </c>
      <c r="C86" s="103"/>
      <c r="D86" s="45">
        <v>0</v>
      </c>
      <c r="E86" s="24"/>
      <c r="F86" s="19">
        <f t="shared" si="90"/>
        <v>0</v>
      </c>
      <c r="G86" s="24"/>
      <c r="H86" s="19">
        <f t="shared" si="91"/>
        <v>0</v>
      </c>
      <c r="I86" s="24"/>
      <c r="J86" s="19">
        <f t="shared" si="92"/>
        <v>0</v>
      </c>
      <c r="K86" s="24"/>
      <c r="L86" s="19">
        <f t="shared" si="93"/>
        <v>0</v>
      </c>
      <c r="M86" s="24"/>
      <c r="N86" s="63">
        <f t="shared" si="94"/>
        <v>0</v>
      </c>
      <c r="P86" s="57"/>
    </row>
    <row r="87" spans="1:16" ht="20.5" customHeight="1" outlineLevel="1">
      <c r="A87" s="70" t="s">
        <v>50</v>
      </c>
      <c r="B87" s="100" t="s">
        <v>188</v>
      </c>
      <c r="C87" s="101"/>
      <c r="D87" s="49">
        <v>0.02</v>
      </c>
      <c r="E87" s="36"/>
      <c r="F87" s="20">
        <f>$D87*E87*100</f>
        <v>0</v>
      </c>
      <c r="G87" s="36"/>
      <c r="H87" s="20">
        <f>$D87*G87*100</f>
        <v>0</v>
      </c>
      <c r="I87" s="36"/>
      <c r="J87" s="20">
        <f>$D87*I87*100</f>
        <v>0</v>
      </c>
      <c r="K87" s="36"/>
      <c r="L87" s="20">
        <f>$D87*K87*100</f>
        <v>0</v>
      </c>
      <c r="M87" s="36"/>
      <c r="N87" s="65">
        <f>$D87*M87*100</f>
        <v>0</v>
      </c>
      <c r="P87" s="57"/>
    </row>
    <row r="88" spans="1:16" ht="10.5" outlineLevel="1">
      <c r="A88" s="91" t="s">
        <v>142</v>
      </c>
      <c r="B88" s="91"/>
      <c r="C88" s="92"/>
      <c r="D88" s="47">
        <f>SUM(D80:D87)</f>
        <v>9.0000000000000011E-2</v>
      </c>
      <c r="E88" s="47">
        <f t="shared" ref="E88:N88" si="95">SUM(E80:E87)</f>
        <v>0</v>
      </c>
      <c r="F88" s="47">
        <f t="shared" si="95"/>
        <v>0</v>
      </c>
      <c r="G88" s="47">
        <f t="shared" si="95"/>
        <v>0</v>
      </c>
      <c r="H88" s="47">
        <f t="shared" si="95"/>
        <v>0</v>
      </c>
      <c r="I88" s="47">
        <f t="shared" si="95"/>
        <v>0</v>
      </c>
      <c r="J88" s="47">
        <f t="shared" si="95"/>
        <v>0</v>
      </c>
      <c r="K88" s="47">
        <f t="shared" si="95"/>
        <v>0</v>
      </c>
      <c r="L88" s="47">
        <f t="shared" si="95"/>
        <v>0</v>
      </c>
      <c r="M88" s="47">
        <f t="shared" si="95"/>
        <v>0</v>
      </c>
      <c r="N88" s="47">
        <f t="shared" si="95"/>
        <v>0</v>
      </c>
      <c r="P88" s="57" t="str">
        <f t="shared" ref="P88:P97" si="96">IF(ISBLANK(B88),A88,B88)</f>
        <v>Interim total 2.5</v>
      </c>
    </row>
    <row r="89" spans="1:16" ht="21" customHeight="1">
      <c r="A89" s="72" t="s">
        <v>26</v>
      </c>
      <c r="B89" s="98" t="s">
        <v>204</v>
      </c>
      <c r="C89" s="99"/>
      <c r="D89" s="54"/>
      <c r="E89" s="35"/>
      <c r="F89" s="30"/>
      <c r="G89" s="35"/>
      <c r="H89" s="30"/>
      <c r="I89" s="35"/>
      <c r="J89" s="30"/>
      <c r="K89" s="35"/>
      <c r="L89" s="30"/>
      <c r="M89" s="35"/>
      <c r="N89" s="68"/>
      <c r="P89" s="57" t="str">
        <f t="shared" si="96"/>
        <v>Field coordinator- Expert 5 (in accordance with ToR provisions/criteria)</v>
      </c>
    </row>
    <row r="90" spans="1:16" ht="20">
      <c r="A90" s="70" t="s">
        <v>189</v>
      </c>
      <c r="B90" s="93" t="s">
        <v>205</v>
      </c>
      <c r="C90" s="94"/>
      <c r="D90" s="45">
        <v>0.01</v>
      </c>
      <c r="E90" s="24"/>
      <c r="F90" s="19">
        <f t="shared" ref="F90:H95" si="97">$D90*E90*100</f>
        <v>0</v>
      </c>
      <c r="G90" s="24"/>
      <c r="H90" s="19">
        <f t="shared" si="97"/>
        <v>0</v>
      </c>
      <c r="I90" s="24"/>
      <c r="J90" s="19">
        <f t="shared" ref="J90" si="98">$D90*I90*100</f>
        <v>0</v>
      </c>
      <c r="K90" s="24"/>
      <c r="L90" s="19">
        <f t="shared" ref="L90" si="99">$D90*K90*100</f>
        <v>0</v>
      </c>
      <c r="M90" s="24"/>
      <c r="N90" s="63">
        <f t="shared" ref="N90" si="100">$D90*M90*100</f>
        <v>0</v>
      </c>
      <c r="P90" s="12" t="str">
        <f t="shared" si="96"/>
        <v>- Qualifications- Graduation in Agriculture/Renewable Energy/social science</v>
      </c>
    </row>
    <row r="91" spans="1:16" ht="20">
      <c r="A91" s="70" t="s">
        <v>190</v>
      </c>
      <c r="B91" s="93" t="s">
        <v>206</v>
      </c>
      <c r="C91" s="94"/>
      <c r="D91" s="45">
        <v>0</v>
      </c>
      <c r="E91" s="24"/>
      <c r="F91" s="19">
        <f t="shared" si="97"/>
        <v>0</v>
      </c>
      <c r="G91" s="24"/>
      <c r="H91" s="19">
        <f t="shared" si="97"/>
        <v>0</v>
      </c>
      <c r="I91" s="24"/>
      <c r="J91" s="19">
        <f t="shared" ref="J91" si="101">$D91*I91*100</f>
        <v>0</v>
      </c>
      <c r="K91" s="24"/>
      <c r="L91" s="19">
        <f t="shared" ref="L91" si="102">$D91*K91*100</f>
        <v>0</v>
      </c>
      <c r="M91" s="24"/>
      <c r="N91" s="63">
        <f t="shared" ref="N91" si="103">$D91*M91*100</f>
        <v>0</v>
      </c>
      <c r="P91" s="12" t="str">
        <f t="shared" si="96"/>
        <v>- Language- Good language skills in Hindi and relevant regional language</v>
      </c>
    </row>
    <row r="92" spans="1:16" ht="20">
      <c r="A92" s="70" t="s">
        <v>191</v>
      </c>
      <c r="B92" s="95" t="s">
        <v>207</v>
      </c>
      <c r="C92" s="96"/>
      <c r="D92" s="45">
        <v>0.02</v>
      </c>
      <c r="E92" s="24"/>
      <c r="F92" s="19">
        <f t="shared" si="97"/>
        <v>0</v>
      </c>
      <c r="G92" s="24"/>
      <c r="H92" s="19">
        <f t="shared" si="97"/>
        <v>0</v>
      </c>
      <c r="I92" s="24"/>
      <c r="J92" s="19">
        <f t="shared" ref="J92" si="104">$D92*I92*100</f>
        <v>0</v>
      </c>
      <c r="K92" s="24"/>
      <c r="L92" s="19">
        <f t="shared" ref="L92" si="105">$D92*K92*100</f>
        <v>0</v>
      </c>
      <c r="M92" s="24"/>
      <c r="N92" s="63">
        <f t="shared" ref="N92" si="106">$D92*M92*100</f>
        <v>0</v>
      </c>
      <c r="P92" s="12" t="str">
        <f t="shared" si="96"/>
        <v>- General professional experience- 4 years of professional experience in Agriculture/Rural sector</v>
      </c>
    </row>
    <row r="93" spans="1:16" ht="20">
      <c r="A93" s="70" t="s">
        <v>192</v>
      </c>
      <c r="B93" s="95" t="s">
        <v>208</v>
      </c>
      <c r="C93" s="96"/>
      <c r="D93" s="45">
        <v>0.03</v>
      </c>
      <c r="E93" s="24"/>
      <c r="F93" s="19">
        <f t="shared" si="97"/>
        <v>0</v>
      </c>
      <c r="G93" s="24"/>
      <c r="H93" s="19">
        <f t="shared" si="97"/>
        <v>0</v>
      </c>
      <c r="I93" s="24"/>
      <c r="J93" s="19">
        <f t="shared" ref="J93" si="107">$D93*I93*100</f>
        <v>0</v>
      </c>
      <c r="K93" s="24"/>
      <c r="L93" s="19">
        <f t="shared" ref="L93" si="108">$D93*K93*100</f>
        <v>0</v>
      </c>
      <c r="M93" s="24"/>
      <c r="N93" s="63">
        <f t="shared" ref="N93" si="109">$D93*M93*100</f>
        <v>0</v>
      </c>
      <c r="P93" s="12" t="str">
        <f t="shared" si="96"/>
        <v>- Specific professional experience- 3 years in operational Experience with rural livelihood projects/Agriculture projects</v>
      </c>
    </row>
    <row r="94" spans="1:16">
      <c r="A94" s="70" t="s">
        <v>193</v>
      </c>
      <c r="B94" s="93" t="s">
        <v>134</v>
      </c>
      <c r="C94" s="94"/>
      <c r="D94" s="45">
        <v>0</v>
      </c>
      <c r="E94" s="24"/>
      <c r="F94" s="19">
        <f t="shared" si="97"/>
        <v>0</v>
      </c>
      <c r="G94" s="24"/>
      <c r="H94" s="19">
        <f t="shared" si="97"/>
        <v>0</v>
      </c>
      <c r="I94" s="24"/>
      <c r="J94" s="19">
        <f t="shared" ref="J94" si="110">$D94*I94*100</f>
        <v>0</v>
      </c>
      <c r="K94" s="24"/>
      <c r="L94" s="19">
        <f t="shared" ref="L94" si="111">$D94*K94*100</f>
        <v>0</v>
      </c>
      <c r="M94" s="24"/>
      <c r="N94" s="63">
        <f t="shared" ref="N94" si="112">$D94*M94*100</f>
        <v>0</v>
      </c>
      <c r="P94" s="12" t="str">
        <f t="shared" si="96"/>
        <v>- Leadership/management experience</v>
      </c>
    </row>
    <row r="95" spans="1:16" ht="10" customHeight="1">
      <c r="A95" s="70" t="s">
        <v>194</v>
      </c>
      <c r="B95" s="95" t="s">
        <v>135</v>
      </c>
      <c r="C95" s="96"/>
      <c r="D95" s="45">
        <v>0.02</v>
      </c>
      <c r="E95" s="24"/>
      <c r="F95" s="19">
        <f t="shared" si="97"/>
        <v>0</v>
      </c>
      <c r="G95" s="24"/>
      <c r="H95" s="19">
        <f t="shared" si="97"/>
        <v>0</v>
      </c>
      <c r="I95" s="24"/>
      <c r="J95" s="19">
        <f t="shared" ref="J95" si="113">$D95*I95*100</f>
        <v>0</v>
      </c>
      <c r="K95" s="24"/>
      <c r="L95" s="19">
        <f t="shared" ref="L95" si="114">$D95*K95*100</f>
        <v>0</v>
      </c>
      <c r="M95" s="24"/>
      <c r="N95" s="63">
        <f t="shared" ref="N95" si="115">$D95*M95*100</f>
        <v>0</v>
      </c>
      <c r="P95" s="12" t="str">
        <f t="shared" si="96"/>
        <v>- Regional experience</v>
      </c>
    </row>
    <row r="96" spans="1:16">
      <c r="A96" s="70" t="s">
        <v>195</v>
      </c>
      <c r="B96" s="102" t="s">
        <v>136</v>
      </c>
      <c r="C96" s="103"/>
      <c r="D96" s="45">
        <v>0</v>
      </c>
      <c r="E96" s="36"/>
      <c r="F96" s="20">
        <f>$D96*E96*100</f>
        <v>0</v>
      </c>
      <c r="G96" s="36"/>
      <c r="H96" s="20">
        <f>$D96*G96*100</f>
        <v>0</v>
      </c>
      <c r="I96" s="36"/>
      <c r="J96" s="20">
        <f>$D96*I96*100</f>
        <v>0</v>
      </c>
      <c r="K96" s="36"/>
      <c r="L96" s="20">
        <f>$D96*K96*100</f>
        <v>0</v>
      </c>
      <c r="M96" s="36"/>
      <c r="N96" s="65">
        <f>$D96*M96*100</f>
        <v>0</v>
      </c>
      <c r="P96" s="12" t="str">
        <f t="shared" si="96"/>
        <v>- Development cooperation experience</v>
      </c>
    </row>
    <row r="97" spans="1:16" ht="20" customHeight="1" outlineLevel="1">
      <c r="A97" s="70" t="s">
        <v>196</v>
      </c>
      <c r="B97" s="100" t="s">
        <v>209</v>
      </c>
      <c r="C97" s="101"/>
      <c r="D97" s="47">
        <v>0.02</v>
      </c>
      <c r="E97" s="41"/>
      <c r="F97" s="21">
        <f>SUM(F90:F96)</f>
        <v>0</v>
      </c>
      <c r="G97" s="41"/>
      <c r="H97" s="21">
        <f>SUM(H90:H96)</f>
        <v>0</v>
      </c>
      <c r="I97" s="41"/>
      <c r="J97" s="21">
        <f>SUM(J90:J96)</f>
        <v>0</v>
      </c>
      <c r="K97" s="41"/>
      <c r="L97" s="21">
        <f>SUM(L90:L96)</f>
        <v>0</v>
      </c>
      <c r="M97" s="41"/>
      <c r="N97" s="66">
        <f>SUM(N90:N96)</f>
        <v>0</v>
      </c>
      <c r="P97" s="57" t="str">
        <f t="shared" si="96"/>
        <v>- Other
-Experience in solar water irrigation sector is an added advantage</v>
      </c>
    </row>
    <row r="98" spans="1:16" ht="20" customHeight="1" outlineLevel="1">
      <c r="A98" s="91" t="s">
        <v>143</v>
      </c>
      <c r="B98" s="91"/>
      <c r="C98" s="92"/>
      <c r="D98" s="86">
        <f>SUM(D90:D97)</f>
        <v>0.1</v>
      </c>
      <c r="E98" s="87"/>
      <c r="F98" s="88"/>
      <c r="G98" s="87"/>
      <c r="H98" s="88"/>
      <c r="I98" s="87"/>
      <c r="J98" s="88"/>
      <c r="K98" s="87"/>
      <c r="L98" s="88"/>
      <c r="M98" s="87"/>
      <c r="N98" s="89"/>
      <c r="P98" s="57"/>
    </row>
    <row r="99" spans="1:16" ht="21">
      <c r="A99" s="72" t="s">
        <v>56</v>
      </c>
      <c r="B99" s="98" t="s">
        <v>144</v>
      </c>
      <c r="C99" s="99"/>
      <c r="D99" s="54"/>
      <c r="E99" s="35"/>
      <c r="F99" s="30"/>
      <c r="G99" s="35"/>
      <c r="H99" s="30"/>
      <c r="I99" s="35"/>
      <c r="J99" s="30"/>
      <c r="K99" s="35"/>
      <c r="L99" s="30"/>
      <c r="M99" s="35"/>
      <c r="N99" s="68"/>
      <c r="P99" s="57" t="str">
        <f t="shared" ref="P99:P116" si="116">IF(ISBLANK(B99),A99,B99)</f>
        <v>Short-term expert pool 2 (in accordance with ToR provisions/criteria)</v>
      </c>
    </row>
    <row r="100" spans="1:16">
      <c r="A100" s="70" t="s">
        <v>197</v>
      </c>
      <c r="B100" s="93" t="s">
        <v>130</v>
      </c>
      <c r="C100" s="94"/>
      <c r="D100" s="45">
        <v>0</v>
      </c>
      <c r="E100" s="24"/>
      <c r="F100" s="19">
        <f t="shared" ref="F100:F106" si="117">$D100*E100*100</f>
        <v>0</v>
      </c>
      <c r="G100" s="24"/>
      <c r="H100" s="19">
        <f t="shared" ref="H100:H106" si="118">$D100*G100*100</f>
        <v>0</v>
      </c>
      <c r="I100" s="24"/>
      <c r="J100" s="19">
        <f t="shared" ref="J100:J106" si="119">$D100*I100*100</f>
        <v>0</v>
      </c>
      <c r="K100" s="24"/>
      <c r="L100" s="19">
        <f t="shared" ref="L100:L106" si="120">$D100*K100*100</f>
        <v>0</v>
      </c>
      <c r="M100" s="24"/>
      <c r="N100" s="63">
        <f t="shared" ref="N100:N106" si="121">$D100*M100*100</f>
        <v>0</v>
      </c>
      <c r="P100" s="12" t="str">
        <f t="shared" si="116"/>
        <v>- Qualifications</v>
      </c>
    </row>
    <row r="101" spans="1:16">
      <c r="A101" s="70" t="s">
        <v>198</v>
      </c>
      <c r="B101" s="93" t="s">
        <v>131</v>
      </c>
      <c r="C101" s="94"/>
      <c r="D101" s="45">
        <v>0</v>
      </c>
      <c r="E101" s="24"/>
      <c r="F101" s="19">
        <f t="shared" si="117"/>
        <v>0</v>
      </c>
      <c r="G101" s="24"/>
      <c r="H101" s="19">
        <f t="shared" si="118"/>
        <v>0</v>
      </c>
      <c r="I101" s="24"/>
      <c r="J101" s="19">
        <f t="shared" si="119"/>
        <v>0</v>
      </c>
      <c r="K101" s="24"/>
      <c r="L101" s="19">
        <f t="shared" si="120"/>
        <v>0</v>
      </c>
      <c r="M101" s="24"/>
      <c r="N101" s="63">
        <f t="shared" si="121"/>
        <v>0</v>
      </c>
      <c r="P101" s="12" t="str">
        <f t="shared" si="116"/>
        <v>- Language</v>
      </c>
    </row>
    <row r="102" spans="1:16">
      <c r="A102" s="70" t="s">
        <v>199</v>
      </c>
      <c r="B102" s="95" t="s">
        <v>132</v>
      </c>
      <c r="C102" s="96"/>
      <c r="D102" s="45">
        <v>0</v>
      </c>
      <c r="E102" s="24"/>
      <c r="F102" s="19">
        <f t="shared" si="117"/>
        <v>0</v>
      </c>
      <c r="G102" s="24"/>
      <c r="H102" s="19">
        <f t="shared" si="118"/>
        <v>0</v>
      </c>
      <c r="I102" s="24"/>
      <c r="J102" s="19">
        <f t="shared" si="119"/>
        <v>0</v>
      </c>
      <c r="K102" s="24"/>
      <c r="L102" s="19">
        <f t="shared" si="120"/>
        <v>0</v>
      </c>
      <c r="M102" s="24"/>
      <c r="N102" s="63">
        <f t="shared" si="121"/>
        <v>0</v>
      </c>
      <c r="P102" s="12" t="str">
        <f t="shared" si="116"/>
        <v>- General professional experience</v>
      </c>
    </row>
    <row r="103" spans="1:16">
      <c r="A103" s="70" t="s">
        <v>200</v>
      </c>
      <c r="B103" s="95" t="s">
        <v>133</v>
      </c>
      <c r="C103" s="96"/>
      <c r="D103" s="45">
        <v>0</v>
      </c>
      <c r="E103" s="24"/>
      <c r="F103" s="19">
        <f t="shared" si="117"/>
        <v>0</v>
      </c>
      <c r="G103" s="24"/>
      <c r="H103" s="19">
        <f t="shared" si="118"/>
        <v>0</v>
      </c>
      <c r="I103" s="24"/>
      <c r="J103" s="19">
        <f t="shared" si="119"/>
        <v>0</v>
      </c>
      <c r="K103" s="24"/>
      <c r="L103" s="19">
        <f t="shared" si="120"/>
        <v>0</v>
      </c>
      <c r="M103" s="24"/>
      <c r="N103" s="63">
        <f t="shared" si="121"/>
        <v>0</v>
      </c>
      <c r="P103" s="12" t="str">
        <f t="shared" si="116"/>
        <v>- Specific professional experience</v>
      </c>
    </row>
    <row r="104" spans="1:16">
      <c r="A104" s="70" t="s">
        <v>201</v>
      </c>
      <c r="B104" s="95" t="s">
        <v>135</v>
      </c>
      <c r="C104" s="96"/>
      <c r="D104" s="45">
        <v>0</v>
      </c>
      <c r="E104" s="24"/>
      <c r="F104" s="19">
        <f t="shared" si="117"/>
        <v>0</v>
      </c>
      <c r="G104" s="24"/>
      <c r="H104" s="19">
        <f t="shared" si="118"/>
        <v>0</v>
      </c>
      <c r="I104" s="24"/>
      <c r="J104" s="19">
        <f t="shared" si="119"/>
        <v>0</v>
      </c>
      <c r="K104" s="24"/>
      <c r="L104" s="19">
        <f t="shared" si="120"/>
        <v>0</v>
      </c>
      <c r="M104" s="24"/>
      <c r="N104" s="63">
        <f t="shared" si="121"/>
        <v>0</v>
      </c>
      <c r="P104" s="12" t="str">
        <f t="shared" si="116"/>
        <v>- Regional experience</v>
      </c>
    </row>
    <row r="105" spans="1:16">
      <c r="A105" s="70" t="s">
        <v>202</v>
      </c>
      <c r="B105" s="95" t="s">
        <v>136</v>
      </c>
      <c r="C105" s="96"/>
      <c r="D105" s="45">
        <v>0</v>
      </c>
      <c r="E105" s="24"/>
      <c r="F105" s="19">
        <f t="shared" si="117"/>
        <v>0</v>
      </c>
      <c r="G105" s="24"/>
      <c r="H105" s="19">
        <f t="shared" si="118"/>
        <v>0</v>
      </c>
      <c r="I105" s="24"/>
      <c r="J105" s="19">
        <f t="shared" si="119"/>
        <v>0</v>
      </c>
      <c r="K105" s="24"/>
      <c r="L105" s="19">
        <f t="shared" si="120"/>
        <v>0</v>
      </c>
      <c r="M105" s="24"/>
      <c r="N105" s="63">
        <f t="shared" si="121"/>
        <v>0</v>
      </c>
      <c r="P105" s="12" t="str">
        <f t="shared" si="116"/>
        <v>- Development cooperation experience</v>
      </c>
    </row>
    <row r="106" spans="1:16">
      <c r="A106" s="70" t="s">
        <v>203</v>
      </c>
      <c r="B106" s="100" t="s">
        <v>137</v>
      </c>
      <c r="C106" s="101"/>
      <c r="D106" s="45">
        <v>0</v>
      </c>
      <c r="E106" s="36"/>
      <c r="F106" s="20">
        <f t="shared" si="117"/>
        <v>0</v>
      </c>
      <c r="G106" s="36"/>
      <c r="H106" s="20">
        <f t="shared" si="118"/>
        <v>0</v>
      </c>
      <c r="I106" s="36"/>
      <c r="J106" s="20">
        <f t="shared" si="119"/>
        <v>0</v>
      </c>
      <c r="K106" s="36"/>
      <c r="L106" s="20">
        <f t="shared" si="120"/>
        <v>0</v>
      </c>
      <c r="M106" s="36"/>
      <c r="N106" s="65">
        <f t="shared" si="121"/>
        <v>0</v>
      </c>
      <c r="P106" s="12" t="str">
        <f t="shared" si="116"/>
        <v>- Other</v>
      </c>
    </row>
    <row r="107" spans="1:16" ht="10.5" customHeight="1" outlineLevel="1">
      <c r="A107" s="91" t="s">
        <v>145</v>
      </c>
      <c r="B107" s="91"/>
      <c r="C107" s="92"/>
      <c r="D107" s="47">
        <f>SUM(D100:D106)</f>
        <v>0</v>
      </c>
      <c r="E107" s="41"/>
      <c r="F107" s="21">
        <f>SUM(F100:F106)</f>
        <v>0</v>
      </c>
      <c r="G107" s="41"/>
      <c r="H107" s="21">
        <f>SUM(H100:H106)</f>
        <v>0</v>
      </c>
      <c r="I107" s="41"/>
      <c r="J107" s="21">
        <f>SUM(J100:J106)</f>
        <v>0</v>
      </c>
      <c r="K107" s="41"/>
      <c r="L107" s="21">
        <f>SUM(L100:L106)</f>
        <v>0</v>
      </c>
      <c r="M107" s="41"/>
      <c r="N107" s="66">
        <f>SUM(N100:N106)</f>
        <v>0</v>
      </c>
      <c r="P107" s="57" t="str">
        <f t="shared" si="116"/>
        <v>Interim total 2.7</v>
      </c>
    </row>
    <row r="108" spans="1:16" ht="21">
      <c r="A108" s="72" t="s">
        <v>57</v>
      </c>
      <c r="B108" s="98" t="s">
        <v>146</v>
      </c>
      <c r="C108" s="99"/>
      <c r="D108" s="54"/>
      <c r="E108" s="35"/>
      <c r="F108" s="30"/>
      <c r="G108" s="35"/>
      <c r="H108" s="30"/>
      <c r="I108" s="35"/>
      <c r="J108" s="30"/>
      <c r="K108" s="35"/>
      <c r="L108" s="30"/>
      <c r="M108" s="35"/>
      <c r="N108" s="68"/>
      <c r="P108" s="57" t="str">
        <f t="shared" si="116"/>
        <v>Assessment of proposed personnel for non-specified positions (provided permissible under ToRs)</v>
      </c>
    </row>
    <row r="109" spans="1:16" ht="30">
      <c r="A109" s="71" t="s">
        <v>58</v>
      </c>
      <c r="B109" s="114" t="s">
        <v>147</v>
      </c>
      <c r="C109" s="115"/>
      <c r="D109" s="45">
        <v>0</v>
      </c>
      <c r="E109" s="24"/>
      <c r="F109" s="19">
        <f>$D109*E109*100</f>
        <v>0</v>
      </c>
      <c r="G109" s="24"/>
      <c r="H109" s="19">
        <f>$D109*G109*100</f>
        <v>0</v>
      </c>
      <c r="I109" s="24"/>
      <c r="J109" s="19">
        <f>$D109*I109*100</f>
        <v>0</v>
      </c>
      <c r="K109" s="24"/>
      <c r="L109" s="19">
        <f>$D109*K109*100</f>
        <v>0</v>
      </c>
      <c r="M109" s="24"/>
      <c r="N109" s="63">
        <f>$D109*M109*100</f>
        <v>0</v>
      </c>
      <c r="P109" s="12" t="str">
        <f t="shared" si="116"/>
        <v>Composition and sufficient assignment duration of the team in order to perform the tasks specified in the schedule and personnel assignment plan</v>
      </c>
    </row>
    <row r="110" spans="1:16" ht="30">
      <c r="A110" s="71" t="s">
        <v>59</v>
      </c>
      <c r="B110" s="112" t="s">
        <v>148</v>
      </c>
      <c r="C110" s="113"/>
      <c r="D110" s="45">
        <v>0</v>
      </c>
      <c r="E110" s="24"/>
      <c r="F110" s="19">
        <f>$D110*E110*100</f>
        <v>0</v>
      </c>
      <c r="G110" s="24"/>
      <c r="H110" s="19">
        <f>$D110*G110*100</f>
        <v>0</v>
      </c>
      <c r="I110" s="24"/>
      <c r="J110" s="19">
        <f>$D110*I110*100</f>
        <v>0</v>
      </c>
      <c r="K110" s="24"/>
      <c r="L110" s="19">
        <f>$D110*K110*100</f>
        <v>0</v>
      </c>
      <c r="M110" s="24"/>
      <c r="N110" s="63">
        <f>$D110*M110*100</f>
        <v>0</v>
      </c>
      <c r="P110" s="12" t="str">
        <f t="shared" si="116"/>
        <v>Qualifications and sufficient assignment duration of the team (professional experience and other specific experience) in order to process theme 1</v>
      </c>
    </row>
    <row r="111" spans="1:16" ht="30">
      <c r="A111" s="71" t="s">
        <v>60</v>
      </c>
      <c r="B111" s="110" t="s">
        <v>149</v>
      </c>
      <c r="C111" s="111"/>
      <c r="D111" s="45">
        <v>0</v>
      </c>
      <c r="E111" s="36"/>
      <c r="F111" s="20">
        <f>$D111*E111*100</f>
        <v>0</v>
      </c>
      <c r="G111" s="36"/>
      <c r="H111" s="20">
        <f>$D111*G111*100</f>
        <v>0</v>
      </c>
      <c r="I111" s="36"/>
      <c r="J111" s="20">
        <f>$D111*I111*100</f>
        <v>0</v>
      </c>
      <c r="K111" s="36"/>
      <c r="L111" s="20">
        <f>$D111*K111*100</f>
        <v>0</v>
      </c>
      <c r="M111" s="36"/>
      <c r="N111" s="65">
        <f>$D111*M111*100</f>
        <v>0</v>
      </c>
      <c r="P111" s="12" t="str">
        <f t="shared" si="116"/>
        <v>Qualifications and sufficient assignment duration of the team (professional experience and other specific experience) in order to process theme 2</v>
      </c>
    </row>
    <row r="112" spans="1:16" ht="10.5" customHeight="1" outlineLevel="1">
      <c r="A112" s="91" t="s">
        <v>150</v>
      </c>
      <c r="B112" s="91"/>
      <c r="C112" s="92"/>
      <c r="D112" s="47">
        <f>SUM(D109:D111)</f>
        <v>0</v>
      </c>
      <c r="E112" s="41"/>
      <c r="F112" s="21">
        <f>SUM(F109:F111)</f>
        <v>0</v>
      </c>
      <c r="G112" s="41"/>
      <c r="H112" s="21">
        <f>SUM(H109:H111)</f>
        <v>0</v>
      </c>
      <c r="I112" s="41"/>
      <c r="J112" s="21">
        <f>SUM(J109:J111)</f>
        <v>0</v>
      </c>
      <c r="K112" s="41"/>
      <c r="L112" s="21">
        <f>SUM(L109:L111)</f>
        <v>0</v>
      </c>
      <c r="M112" s="41"/>
      <c r="N112" s="66">
        <f>SUM(N109:N111)</f>
        <v>0</v>
      </c>
      <c r="P112" s="57" t="str">
        <f t="shared" si="116"/>
        <v>Interim total 2.8</v>
      </c>
    </row>
    <row r="113" spans="1:16" ht="10.5" customHeight="1">
      <c r="A113" s="108" t="s">
        <v>151</v>
      </c>
      <c r="B113" s="108"/>
      <c r="C113" s="109"/>
      <c r="D113" s="48">
        <f>SUM(D48,D58,D68,D78,D88,D98,D107,D112)</f>
        <v>0.7</v>
      </c>
      <c r="E113" s="48">
        <f t="shared" ref="E113:N113" si="122">SUM(E48,E58,E68,E78,E88,E97,E107,E112)</f>
        <v>0</v>
      </c>
      <c r="F113" s="48">
        <f t="shared" si="122"/>
        <v>0</v>
      </c>
      <c r="G113" s="48">
        <f t="shared" si="122"/>
        <v>0</v>
      </c>
      <c r="H113" s="48">
        <f t="shared" si="122"/>
        <v>0</v>
      </c>
      <c r="I113" s="48">
        <f t="shared" si="122"/>
        <v>0</v>
      </c>
      <c r="J113" s="48">
        <f t="shared" si="122"/>
        <v>0</v>
      </c>
      <c r="K113" s="48">
        <f t="shared" si="122"/>
        <v>0</v>
      </c>
      <c r="L113" s="48">
        <f t="shared" si="122"/>
        <v>0</v>
      </c>
      <c r="M113" s="48">
        <f t="shared" si="122"/>
        <v>0</v>
      </c>
      <c r="N113" s="48">
        <f t="shared" si="122"/>
        <v>0</v>
      </c>
      <c r="P113" s="57" t="str">
        <f t="shared" si="116"/>
        <v>Total 2</v>
      </c>
    </row>
    <row r="114" spans="1:16" ht="13" customHeight="1">
      <c r="A114" s="142" t="s">
        <v>152</v>
      </c>
      <c r="B114" s="142"/>
      <c r="C114" s="143"/>
      <c r="D114" s="50">
        <f>D37+D113</f>
        <v>1</v>
      </c>
      <c r="E114" s="37"/>
      <c r="F114" s="38">
        <f>F37+F113</f>
        <v>0</v>
      </c>
      <c r="G114" s="37"/>
      <c r="H114" s="38">
        <f>H37+H113</f>
        <v>0</v>
      </c>
      <c r="I114" s="37"/>
      <c r="J114" s="38">
        <f>J37+J113</f>
        <v>0</v>
      </c>
      <c r="K114" s="37"/>
      <c r="L114" s="38">
        <f>L37+L113</f>
        <v>0</v>
      </c>
      <c r="M114" s="37"/>
      <c r="N114" s="73">
        <f>N37+N113</f>
        <v>0</v>
      </c>
      <c r="P114" s="57" t="str">
        <f t="shared" si="116"/>
        <v>Overall total 1 + 2</v>
      </c>
    </row>
    <row r="115" spans="1:16" ht="13" customHeight="1">
      <c r="A115" s="142" t="s">
        <v>153</v>
      </c>
      <c r="B115" s="142"/>
      <c r="C115" s="143"/>
      <c r="D115" s="39"/>
      <c r="E115" s="40"/>
      <c r="F115" s="51">
        <f>F114/1000</f>
        <v>0</v>
      </c>
      <c r="G115" s="40"/>
      <c r="H115" s="51">
        <f>H114/1000</f>
        <v>0</v>
      </c>
      <c r="I115" s="40"/>
      <c r="J115" s="51">
        <f>J114/1000</f>
        <v>0</v>
      </c>
      <c r="K115" s="40"/>
      <c r="L115" s="51">
        <f>L114/1000</f>
        <v>0</v>
      </c>
      <c r="M115" s="40"/>
      <c r="N115" s="74">
        <f>N114/1000</f>
        <v>0</v>
      </c>
      <c r="P115" s="57" t="str">
        <f t="shared" si="116"/>
        <v>Assessment in %</v>
      </c>
    </row>
    <row r="116" spans="1:16" ht="13" customHeight="1">
      <c r="A116" s="142" t="s">
        <v>154</v>
      </c>
      <c r="B116" s="142"/>
      <c r="C116" s="143"/>
      <c r="D116" s="42"/>
      <c r="E116" s="44"/>
      <c r="F116" s="43">
        <f>_xlfn.RANK.EQ(F115,Wertung)</f>
        <v>1</v>
      </c>
      <c r="G116" s="44"/>
      <c r="H116" s="43">
        <f>_xlfn.RANK.EQ(H115,Wertung)</f>
        <v>1</v>
      </c>
      <c r="I116" s="44"/>
      <c r="J116" s="43">
        <f>_xlfn.RANK.EQ(J115,Wertung)</f>
        <v>1</v>
      </c>
      <c r="K116" s="44"/>
      <c r="L116" s="43">
        <f>_xlfn.RANK.EQ(L115,Wertung)</f>
        <v>1</v>
      </c>
      <c r="M116" s="44"/>
      <c r="N116" s="75">
        <f>_xlfn.RANK.EQ(N115,Wertung)</f>
        <v>1</v>
      </c>
      <c r="P116" s="57" t="str">
        <f t="shared" si="116"/>
        <v>Ranking</v>
      </c>
    </row>
    <row r="117" spans="1:16">
      <c r="E117" s="2"/>
      <c r="G117" s="2"/>
      <c r="I117" s="2"/>
      <c r="K117" s="2"/>
      <c r="M117" s="1"/>
    </row>
    <row r="118" spans="1:16" ht="10" customHeight="1">
      <c r="A118" s="124" t="s">
        <v>155</v>
      </c>
      <c r="B118" s="124"/>
      <c r="C118" s="124"/>
      <c r="D118" s="124"/>
      <c r="E118" s="124"/>
      <c r="F118" s="124"/>
      <c r="G118" s="124"/>
      <c r="H118" s="124"/>
      <c r="I118" s="124"/>
      <c r="J118" s="124"/>
      <c r="K118" s="124"/>
      <c r="L118" s="124"/>
      <c r="M118" s="124"/>
      <c r="N118" s="124"/>
    </row>
    <row r="119" spans="1:16" ht="10.5">
      <c r="A119" s="144"/>
      <c r="B119" s="144"/>
      <c r="C119" s="144"/>
      <c r="E119" s="2"/>
      <c r="G119" s="2"/>
      <c r="I119" s="90"/>
      <c r="J119" s="90"/>
      <c r="K119" s="90"/>
      <c r="L119" s="90"/>
      <c r="M119" s="90"/>
      <c r="N119" s="90"/>
    </row>
    <row r="120" spans="1:16">
      <c r="B120" s="13"/>
      <c r="E120" s="2"/>
      <c r="G120" s="2"/>
      <c r="I120" s="138" t="s">
        <v>156</v>
      </c>
      <c r="J120" s="139"/>
      <c r="K120" s="139"/>
      <c r="L120" s="139"/>
      <c r="M120" s="139"/>
      <c r="N120" s="139"/>
    </row>
  </sheetData>
  <sheetProtection selectLockedCells="1"/>
  <mergeCells count="135">
    <mergeCell ref="B32:C32"/>
    <mergeCell ref="B28:C28"/>
    <mergeCell ref="B29:C29"/>
    <mergeCell ref="B13:C13"/>
    <mergeCell ref="B31:C31"/>
    <mergeCell ref="C5:E5"/>
    <mergeCell ref="B21:C21"/>
    <mergeCell ref="B24:C24"/>
    <mergeCell ref="B25:C25"/>
    <mergeCell ref="B12:C12"/>
    <mergeCell ref="B16:C16"/>
    <mergeCell ref="B17:C17"/>
    <mergeCell ref="B20:C20"/>
    <mergeCell ref="B7:C7"/>
    <mergeCell ref="B8:C8"/>
    <mergeCell ref="B11:C11"/>
    <mergeCell ref="B10:N10"/>
    <mergeCell ref="I120:N120"/>
    <mergeCell ref="A14:C14"/>
    <mergeCell ref="B9:C9"/>
    <mergeCell ref="A18:C18"/>
    <mergeCell ref="A22:C22"/>
    <mergeCell ref="A26:C26"/>
    <mergeCell ref="A30:C30"/>
    <mergeCell ref="A35:C35"/>
    <mergeCell ref="A115:C115"/>
    <mergeCell ref="B69:C69"/>
    <mergeCell ref="A118:N118"/>
    <mergeCell ref="A119:C119"/>
    <mergeCell ref="A114:C114"/>
    <mergeCell ref="A116:C116"/>
    <mergeCell ref="B73:C73"/>
    <mergeCell ref="B74:C74"/>
    <mergeCell ref="A78:C78"/>
    <mergeCell ref="A113:C113"/>
    <mergeCell ref="B90:C90"/>
    <mergeCell ref="B38:N38"/>
    <mergeCell ref="B15:C15"/>
    <mergeCell ref="B19:C19"/>
    <mergeCell ref="B23:C23"/>
    <mergeCell ref="B27:C27"/>
    <mergeCell ref="L1:N1"/>
    <mergeCell ref="A2:B2"/>
    <mergeCell ref="G2:H2"/>
    <mergeCell ref="M2:N2"/>
    <mergeCell ref="A3:B3"/>
    <mergeCell ref="M3:N3"/>
    <mergeCell ref="G6:H6"/>
    <mergeCell ref="I6:J6"/>
    <mergeCell ref="K6:L6"/>
    <mergeCell ref="M6:N6"/>
    <mergeCell ref="M5:N5"/>
    <mergeCell ref="C3:E3"/>
    <mergeCell ref="C2:E2"/>
    <mergeCell ref="A4:B4"/>
    <mergeCell ref="M4:N4"/>
    <mergeCell ref="A5:B5"/>
    <mergeCell ref="E6:F6"/>
    <mergeCell ref="G3:K3"/>
    <mergeCell ref="A1:J1"/>
    <mergeCell ref="B67:C67"/>
    <mergeCell ref="A68:C68"/>
    <mergeCell ref="B50:C50"/>
    <mergeCell ref="B52:C52"/>
    <mergeCell ref="B53:C53"/>
    <mergeCell ref="B49:C49"/>
    <mergeCell ref="B36:C36"/>
    <mergeCell ref="B41:C41"/>
    <mergeCell ref="B39:C39"/>
    <mergeCell ref="B43:C43"/>
    <mergeCell ref="B44:C44"/>
    <mergeCell ref="B45:C45"/>
    <mergeCell ref="A48:C48"/>
    <mergeCell ref="B66:C66"/>
    <mergeCell ref="B60:C60"/>
    <mergeCell ref="B61:C61"/>
    <mergeCell ref="B63:C63"/>
    <mergeCell ref="B62:C62"/>
    <mergeCell ref="B64:C64"/>
    <mergeCell ref="B65:C65"/>
    <mergeCell ref="B59:C59"/>
    <mergeCell ref="B95:C95"/>
    <mergeCell ref="B71:C71"/>
    <mergeCell ref="B72:C72"/>
    <mergeCell ref="B111:C111"/>
    <mergeCell ref="B110:C110"/>
    <mergeCell ref="B109:C109"/>
    <mergeCell ref="B79:C79"/>
    <mergeCell ref="B80:C80"/>
    <mergeCell ref="B81:C81"/>
    <mergeCell ref="B92:C92"/>
    <mergeCell ref="B94:C94"/>
    <mergeCell ref="B76:C76"/>
    <mergeCell ref="B82:C82"/>
    <mergeCell ref="B83:C83"/>
    <mergeCell ref="B84:C84"/>
    <mergeCell ref="B85:C85"/>
    <mergeCell ref="B86:C86"/>
    <mergeCell ref="B87:C87"/>
    <mergeCell ref="A98:C98"/>
    <mergeCell ref="B34:C34"/>
    <mergeCell ref="A37:C37"/>
    <mergeCell ref="B40:C40"/>
    <mergeCell ref="B51:C51"/>
    <mergeCell ref="B42:C42"/>
    <mergeCell ref="B46:C46"/>
    <mergeCell ref="B47:C47"/>
    <mergeCell ref="B55:C55"/>
    <mergeCell ref="A58:C58"/>
    <mergeCell ref="B56:C56"/>
    <mergeCell ref="B57:C57"/>
    <mergeCell ref="I119:N119"/>
    <mergeCell ref="A107:C107"/>
    <mergeCell ref="B91:C91"/>
    <mergeCell ref="B93:C93"/>
    <mergeCell ref="B75:C75"/>
    <mergeCell ref="O5:O6"/>
    <mergeCell ref="A112:C112"/>
    <mergeCell ref="B70:C70"/>
    <mergeCell ref="A88:C88"/>
    <mergeCell ref="B99:C99"/>
    <mergeCell ref="B100:C100"/>
    <mergeCell ref="B101:C101"/>
    <mergeCell ref="B102:C102"/>
    <mergeCell ref="B103:C103"/>
    <mergeCell ref="B104:C104"/>
    <mergeCell ref="B105:C105"/>
    <mergeCell ref="B106:C106"/>
    <mergeCell ref="B108:C108"/>
    <mergeCell ref="B96:C96"/>
    <mergeCell ref="B89:C89"/>
    <mergeCell ref="B77:C77"/>
    <mergeCell ref="B97:C97"/>
    <mergeCell ref="B33:C33"/>
    <mergeCell ref="B54:C54"/>
  </mergeCells>
  <phoneticPr fontId="1" type="noConversion"/>
  <conditionalFormatting sqref="D114">
    <cfRule type="cellIs" dxfId="0" priority="13" operator="notEqual">
      <formula>1</formula>
    </cfRule>
  </conditionalFormatting>
  <dataValidations count="1">
    <dataValidation type="decimal" allowBlank="1" showInputMessage="1" showErrorMessage="1" sqref="D12:D13 D16:D17 D20:D21 D24:D25 D28:D29 D32:D34 D36 D40:D47 D60:D67 D70:D77 D90:D96 D100:D106 D109:D111 D50:D57 D80:D87" xr:uid="{00000000-0002-0000-0000-000000000000}">
      <formula1>0</formula1>
      <formula2>1</formula2>
    </dataValidation>
  </dataValidations>
  <pageMargins left="0.59055118110236204" right="0.31496062992126" top="0.94685039400000004" bottom="0.511811023622047" header="0" footer="0.196850393700787"/>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107 F97 D112 G67 G77 G96 G106 A117:N117 A10 G47 G40 D58 G57 G41 G42 G43 G44 G45 G46 G50 G51 G52 G53 G54 G55 G56 G60 G61 G62 G63 G64 G65 G66 G70 G71 G72 G73 G74 G75 G76 G90 G91 G92 G93 G94 G95 G100 G101 G102 G103 G104 G105 G109 G110 F49:G49 F68:G68 F78:G78 F107:G107 F58:G58 K111 A39 I39 I67 I77 I96 I106 I47 I40 I57 I41 I42 I43 I44 I45 I46 I50 I51 I52 I53 I54 I55 I56 I60 I61 I62 I63 I64 I65 I66 I70 I71 I72 I73 I74 I75 I76 I90 I91 I92 I93 I94 I95 I100 I101 I102 I103 I104 I105 I109 I110 I49 I68 I78 I107 I58 K39 K67 K77 K96 K106 K47 K40 K57 K41 K42 K43 K44 K45 K46 K50 K51 K52 K53 K54 K55 K56 K60 K61 K62 K63 K64 K65 K66 K70 K71 K72 K73 K74 K75 K76 K90 K91 K92 K93 K94 K95 K100 K101 K102 K103 K104 K105 K109 K110 K49 K68 K78 K107 K58 M111 M39 M67 M77 M96 M106 M47 M40 M57 M41 M42 M43 M44 M45 M46 M50 M51 M52 M53 M54 M55 M56 M60 M61 M62 M63 M64 M65 M66 M70 M71 M72 M73 M74 M75 M76 M90 M91 M92 M93 M94 M95 M100 M101 M102 M103 M104 M105 M109 M110 M49 M68 M78 M107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5 K115 I115 G115 D115:E115 D116:E116 M112 K112 I112 G112 M97 K97 I97 G97 M48 K48 I48 G48 D108 D99 D89 D69 D59 I114 K114 M114 G114 F108:G108 F99:G99 F89:G89 F69:G69 F59:G59 G116 I116 K116 M116 I108 I99 I89 I69 I59 K108 K99 K89 K69 K59 M108 M99 M89 M69 M59" numberStoredAsText="1" unlockedFormula="1"/>
    <ignoredError sqref="A69:A77 A59:A67 A40:A47 A55:A57 A49:A54" twoDigitTextYear="1" numberStoredAsText="1"/>
    <ignoredError sqref="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3AC2A-1EAA-4FF3-9C32-EFF1D95E21BB}">
  <dimension ref="A1:C1"/>
  <sheetViews>
    <sheetView workbookViewId="0">
      <selection sqref="A1:C1"/>
    </sheetView>
  </sheetViews>
  <sheetFormatPr defaultRowHeight="10"/>
  <sheetData>
    <row r="1" spans="1:3" ht="10.5">
      <c r="A1" s="91"/>
      <c r="B1" s="91"/>
      <c r="C1" s="92"/>
    </row>
  </sheetData>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Bidder 1-5</vt:lpstr>
      <vt:lpstr>Sheet1</vt:lpstr>
      <vt:lpstr>'Bidder 1-5'!Print_Area</vt:lpstr>
      <vt:lpstr>'Bidder 1-5'!Print_Titles</vt:lpstr>
      <vt:lpstr>Wertung</vt:lpstr>
    </vt:vector>
  </TitlesOfParts>
  <Company>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creator>Sanjay Dhar</dc:creator>
  <cp:keywords/>
  <cp:lastModifiedBy>Rajadyuti Mahapatra</cp:lastModifiedBy>
  <cp:lastPrinted>2019-08-02T15:59:07Z</cp:lastPrinted>
  <dcterms:created xsi:type="dcterms:W3CDTF">2001-02-21T08:54:43Z</dcterms:created>
  <dcterms:modified xsi:type="dcterms:W3CDTF">2020-04-13T12:32:00Z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0x010100FA98529EE743D04A8C3D54BEB25F8048</vt:lpwstr>
  </property>
</Properties>
</file>